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RA TINTL_NL\Izvršenje Financijskog plana\Godišnje za 2023\"/>
    </mc:Choice>
  </mc:AlternateContent>
  <xr:revisionPtr revIDLastSave="0" documentId="8_{CBE4AF78-D151-45FD-8A2A-F4F41A0952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  <sheet name="POSEBNI DIO" sheetId="14" r:id="rId8"/>
    <sheet name="POSEBNI IZVJEŠTAJI" sheetId="15" r:id="rId9"/>
    <sheet name="OBRAZLOŽENJA" sheetId="16" r:id="rId10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3" l="1"/>
  <c r="J20" i="14" l="1"/>
  <c r="G38" i="14"/>
  <c r="G39" i="14"/>
  <c r="G20" i="14" l="1"/>
  <c r="G47" i="14"/>
  <c r="G44" i="14"/>
  <c r="G42" i="14"/>
  <c r="G41" i="14"/>
  <c r="G37" i="14"/>
  <c r="G36" i="14"/>
  <c r="G35" i="14"/>
  <c r="G33" i="14"/>
  <c r="G32" i="14"/>
  <c r="G30" i="14"/>
  <c r="G29" i="14"/>
  <c r="G28" i="14"/>
  <c r="G27" i="14"/>
  <c r="G24" i="14"/>
  <c r="G22" i="14"/>
  <c r="I12" i="7" l="1"/>
  <c r="D22" i="8" l="1"/>
  <c r="H23" i="8"/>
  <c r="H21" i="8"/>
  <c r="H14" i="8"/>
  <c r="H10" i="8"/>
  <c r="D13" i="8"/>
  <c r="L70" i="3"/>
  <c r="L66" i="3"/>
  <c r="L63" i="3"/>
  <c r="L62" i="3"/>
  <c r="L61" i="3"/>
  <c r="L60" i="3"/>
  <c r="L58" i="3"/>
  <c r="L57" i="3"/>
  <c r="L56" i="3"/>
  <c r="L55" i="3"/>
  <c r="L54" i="3"/>
  <c r="L52" i="3"/>
  <c r="L51" i="3"/>
  <c r="L49" i="3"/>
  <c r="L48" i="3"/>
  <c r="L47" i="3"/>
  <c r="L46" i="3"/>
  <c r="L43" i="3"/>
  <c r="L41" i="3"/>
  <c r="L39" i="3"/>
  <c r="H18" i="3"/>
  <c r="H17" i="3" s="1"/>
  <c r="L25" i="3"/>
  <c r="L22" i="3"/>
  <c r="J18" i="3" l="1"/>
  <c r="L18" i="3" s="1"/>
  <c r="J17" i="3" l="1"/>
  <c r="L17" i="3" s="1"/>
  <c r="J40" i="3"/>
  <c r="I40" i="3"/>
  <c r="H40" i="3"/>
  <c r="G40" i="3"/>
  <c r="L50" i="14"/>
  <c r="K50" i="14"/>
  <c r="I50" i="14"/>
  <c r="H50" i="14"/>
  <c r="F50" i="14"/>
  <c r="E50" i="14"/>
  <c r="D50" i="14"/>
  <c r="C50" i="14"/>
  <c r="L40" i="14"/>
  <c r="K40" i="14"/>
  <c r="I40" i="14"/>
  <c r="H40" i="14"/>
  <c r="F40" i="14"/>
  <c r="E40" i="14"/>
  <c r="D40" i="14"/>
  <c r="C40" i="14"/>
  <c r="L34" i="14"/>
  <c r="K34" i="14"/>
  <c r="I34" i="14"/>
  <c r="H34" i="14"/>
  <c r="F34" i="14"/>
  <c r="E34" i="14"/>
  <c r="D34" i="14"/>
  <c r="C34" i="14"/>
  <c r="L40" i="3" l="1"/>
  <c r="G34" i="14"/>
  <c r="G40" i="14"/>
  <c r="L26" i="14"/>
  <c r="K26" i="14"/>
  <c r="I26" i="14"/>
  <c r="H26" i="14"/>
  <c r="L21" i="14"/>
  <c r="K21" i="14"/>
  <c r="I21" i="14"/>
  <c r="H21" i="14"/>
  <c r="F21" i="14"/>
  <c r="G21" i="14" s="1"/>
  <c r="E21" i="14"/>
  <c r="D21" i="14"/>
  <c r="C21" i="14"/>
  <c r="K49" i="14" l="1"/>
  <c r="K48" i="14" s="1"/>
  <c r="I49" i="14"/>
  <c r="I48" i="14" s="1"/>
  <c r="H49" i="14"/>
  <c r="H48" i="14" s="1"/>
  <c r="F49" i="14"/>
  <c r="F48" i="14" s="1"/>
  <c r="E49" i="14"/>
  <c r="E48" i="14" s="1"/>
  <c r="C49" i="14"/>
  <c r="C48" i="14" s="1"/>
  <c r="L49" i="14"/>
  <c r="L48" i="14" s="1"/>
  <c r="L46" i="14"/>
  <c r="K46" i="14"/>
  <c r="K45" i="14" s="1"/>
  <c r="I46" i="14"/>
  <c r="I45" i="14" s="1"/>
  <c r="H46" i="14"/>
  <c r="H45" i="14" s="1"/>
  <c r="F46" i="14"/>
  <c r="E46" i="14"/>
  <c r="E45" i="14" s="1"/>
  <c r="D46" i="14"/>
  <c r="C46" i="14"/>
  <c r="C45" i="14" s="1"/>
  <c r="L45" i="14"/>
  <c r="L31" i="14"/>
  <c r="K31" i="14"/>
  <c r="I31" i="14"/>
  <c r="H31" i="14"/>
  <c r="F31" i="14"/>
  <c r="E31" i="14"/>
  <c r="D31" i="14"/>
  <c r="C31" i="14"/>
  <c r="F26" i="14"/>
  <c r="E26" i="14"/>
  <c r="D26" i="14"/>
  <c r="C26" i="14"/>
  <c r="L23" i="14"/>
  <c r="K23" i="14"/>
  <c r="I23" i="14"/>
  <c r="H23" i="14"/>
  <c r="F23" i="14"/>
  <c r="E23" i="14"/>
  <c r="D23" i="14"/>
  <c r="C23" i="14"/>
  <c r="L19" i="14"/>
  <c r="K19" i="14"/>
  <c r="I19" i="14"/>
  <c r="H19" i="14"/>
  <c r="F19" i="14"/>
  <c r="G19" i="14" s="1"/>
  <c r="E19" i="14"/>
  <c r="D19" i="14"/>
  <c r="C19" i="14"/>
  <c r="J19" i="14" l="1"/>
  <c r="G23" i="14"/>
  <c r="G26" i="14"/>
  <c r="G31" i="14"/>
  <c r="F45" i="14"/>
  <c r="G45" i="14" s="1"/>
  <c r="G46" i="14"/>
  <c r="H18" i="14"/>
  <c r="E25" i="14"/>
  <c r="F25" i="14"/>
  <c r="L25" i="14"/>
  <c r="K25" i="14"/>
  <c r="F18" i="14"/>
  <c r="G18" i="14" s="1"/>
  <c r="L18" i="14"/>
  <c r="H25" i="14"/>
  <c r="C25" i="14"/>
  <c r="C18" i="14"/>
  <c r="I18" i="14"/>
  <c r="E18" i="14"/>
  <c r="K18" i="14"/>
  <c r="D49" i="14"/>
  <c r="I25" i="14"/>
  <c r="D18" i="14"/>
  <c r="D25" i="14"/>
  <c r="D45" i="14"/>
  <c r="G23" i="8"/>
  <c r="G21" i="8"/>
  <c r="G14" i="8"/>
  <c r="C20" i="8"/>
  <c r="C22" i="8"/>
  <c r="C13" i="8"/>
  <c r="H11" i="7"/>
  <c r="G11" i="7"/>
  <c r="G10" i="7" s="1"/>
  <c r="F11" i="7"/>
  <c r="F10" i="7" s="1"/>
  <c r="K66" i="3"/>
  <c r="K62" i="3"/>
  <c r="K55" i="3"/>
  <c r="K54" i="3"/>
  <c r="K52" i="3"/>
  <c r="K51" i="3"/>
  <c r="K49" i="3"/>
  <c r="K48" i="3"/>
  <c r="K47" i="3"/>
  <c r="K46" i="3"/>
  <c r="K43" i="3"/>
  <c r="K41" i="3"/>
  <c r="K39" i="3"/>
  <c r="K25" i="3"/>
  <c r="K22" i="3"/>
  <c r="K16" i="3"/>
  <c r="G24" i="3"/>
  <c r="G23" i="3" s="1"/>
  <c r="C10" i="8" s="1"/>
  <c r="C9" i="8" s="1"/>
  <c r="G21" i="3"/>
  <c r="G20" i="3" s="1"/>
  <c r="G15" i="3"/>
  <c r="C14" i="8" s="1"/>
  <c r="G13" i="3"/>
  <c r="E9" i="11"/>
  <c r="E8" i="11" s="1"/>
  <c r="F24" i="8"/>
  <c r="F22" i="8"/>
  <c r="H22" i="8" s="1"/>
  <c r="F20" i="8"/>
  <c r="E20" i="8"/>
  <c r="E22" i="8"/>
  <c r="E24" i="8"/>
  <c r="D20" i="8"/>
  <c r="D24" i="8"/>
  <c r="F17" i="8"/>
  <c r="F13" i="8"/>
  <c r="H13" i="8" s="1"/>
  <c r="F9" i="8"/>
  <c r="E17" i="8"/>
  <c r="E13" i="8"/>
  <c r="E9" i="8"/>
  <c r="D9" i="8"/>
  <c r="D17" i="8"/>
  <c r="G9" i="8" l="1"/>
  <c r="G10" i="8"/>
  <c r="G12" i="3"/>
  <c r="G11" i="3" s="1"/>
  <c r="C18" i="8"/>
  <c r="C17" i="8" s="1"/>
  <c r="C8" i="8" s="1"/>
  <c r="H10" i="7"/>
  <c r="I10" i="7" s="1"/>
  <c r="I11" i="7"/>
  <c r="J18" i="14"/>
  <c r="G25" i="14"/>
  <c r="H17" i="14"/>
  <c r="H16" i="14" s="1"/>
  <c r="H20" i="8"/>
  <c r="G20" i="8"/>
  <c r="G22" i="8"/>
  <c r="E19" i="8"/>
  <c r="D19" i="8"/>
  <c r="G13" i="8"/>
  <c r="F8" i="8"/>
  <c r="H9" i="8"/>
  <c r="D8" i="8"/>
  <c r="C19" i="8"/>
  <c r="E17" i="14"/>
  <c r="E16" i="14" s="1"/>
  <c r="I17" i="14"/>
  <c r="K17" i="14"/>
  <c r="K16" i="14" s="1"/>
  <c r="L17" i="14"/>
  <c r="L16" i="14" s="1"/>
  <c r="C17" i="14"/>
  <c r="C16" i="14" s="1"/>
  <c r="F17" i="14"/>
  <c r="D48" i="14"/>
  <c r="D17" i="14"/>
  <c r="F19" i="8"/>
  <c r="E8" i="8"/>
  <c r="G69" i="3"/>
  <c r="G68" i="3" s="1"/>
  <c r="G67" i="3" s="1"/>
  <c r="G21" i="1" s="1"/>
  <c r="J69" i="3"/>
  <c r="J65" i="3"/>
  <c r="J59" i="3"/>
  <c r="L59" i="3" s="1"/>
  <c r="J53" i="3"/>
  <c r="L53" i="3" s="1"/>
  <c r="J50" i="3"/>
  <c r="J45" i="3"/>
  <c r="J42" i="3"/>
  <c r="L42" i="3" s="1"/>
  <c r="J38" i="3"/>
  <c r="L38" i="3" s="1"/>
  <c r="G65" i="3"/>
  <c r="G64" i="3" s="1"/>
  <c r="G59" i="3"/>
  <c r="G53" i="3"/>
  <c r="G50" i="3"/>
  <c r="G45" i="3"/>
  <c r="G42" i="3"/>
  <c r="G38" i="3"/>
  <c r="H69" i="3"/>
  <c r="H68" i="3" s="1"/>
  <c r="H67" i="3" s="1"/>
  <c r="H21" i="1" s="1"/>
  <c r="L21" i="1" s="1"/>
  <c r="H65" i="3"/>
  <c r="H64" i="3" s="1"/>
  <c r="H59" i="3"/>
  <c r="H53" i="3"/>
  <c r="H50" i="3"/>
  <c r="H45" i="3"/>
  <c r="H42" i="3"/>
  <c r="H38" i="3"/>
  <c r="I42" i="3"/>
  <c r="I38" i="3"/>
  <c r="I69" i="3"/>
  <c r="I68" i="3" s="1"/>
  <c r="I67" i="3" s="1"/>
  <c r="I21" i="1" s="1"/>
  <c r="I65" i="3"/>
  <c r="I64" i="3" s="1"/>
  <c r="I59" i="3"/>
  <c r="I53" i="3"/>
  <c r="I50" i="3"/>
  <c r="I45" i="3"/>
  <c r="J13" i="3"/>
  <c r="J15" i="3"/>
  <c r="K15" i="3" s="1"/>
  <c r="J21" i="3"/>
  <c r="J24" i="3"/>
  <c r="I13" i="3"/>
  <c r="I15" i="3"/>
  <c r="I21" i="3"/>
  <c r="I20" i="3" s="1"/>
  <c r="I24" i="3"/>
  <c r="I23" i="3" s="1"/>
  <c r="H24" i="3"/>
  <c r="H23" i="3" s="1"/>
  <c r="H21" i="3"/>
  <c r="H20" i="3" s="1"/>
  <c r="H15" i="3"/>
  <c r="H13" i="3"/>
  <c r="L24" i="3" l="1"/>
  <c r="L21" i="3"/>
  <c r="L45" i="3"/>
  <c r="L65" i="3"/>
  <c r="L50" i="3"/>
  <c r="L69" i="3"/>
  <c r="H8" i="8"/>
  <c r="I16" i="14"/>
  <c r="J16" i="14" s="1"/>
  <c r="J17" i="14"/>
  <c r="F16" i="14"/>
  <c r="G16" i="14" s="1"/>
  <c r="G17" i="14"/>
  <c r="H19" i="8"/>
  <c r="G19" i="8"/>
  <c r="G8" i="8"/>
  <c r="H12" i="3"/>
  <c r="I12" i="3"/>
  <c r="G17" i="1"/>
  <c r="G16" i="1" s="1"/>
  <c r="J64" i="3"/>
  <c r="L64" i="3" s="1"/>
  <c r="K65" i="3"/>
  <c r="K50" i="3"/>
  <c r="K42" i="3"/>
  <c r="K59" i="3"/>
  <c r="K45" i="3"/>
  <c r="K38" i="3"/>
  <c r="K40" i="3"/>
  <c r="K53" i="3"/>
  <c r="D16" i="14"/>
  <c r="J23" i="3"/>
  <c r="L23" i="3" s="1"/>
  <c r="K24" i="3"/>
  <c r="J20" i="3"/>
  <c r="K21" i="3"/>
  <c r="J68" i="3"/>
  <c r="L68" i="3" s="1"/>
  <c r="G44" i="3"/>
  <c r="J44" i="3"/>
  <c r="H44" i="3"/>
  <c r="J37" i="3"/>
  <c r="L37" i="3" s="1"/>
  <c r="H37" i="3"/>
  <c r="I37" i="3"/>
  <c r="G37" i="3"/>
  <c r="I44" i="3"/>
  <c r="L44" i="3" l="1"/>
  <c r="K20" i="3"/>
  <c r="L20" i="3"/>
  <c r="L12" i="3"/>
  <c r="K23" i="3"/>
  <c r="J12" i="3"/>
  <c r="K44" i="3"/>
  <c r="K37" i="3"/>
  <c r="K64" i="3"/>
  <c r="D12" i="14"/>
  <c r="D11" i="14" s="1"/>
  <c r="D10" i="14" s="1"/>
  <c r="H11" i="3"/>
  <c r="H17" i="1"/>
  <c r="H16" i="1" s="1"/>
  <c r="I11" i="3"/>
  <c r="I17" i="1"/>
  <c r="I16" i="1" s="1"/>
  <c r="J11" i="3"/>
  <c r="G36" i="3"/>
  <c r="J67" i="3"/>
  <c r="L67" i="3" s="1"/>
  <c r="J36" i="3"/>
  <c r="H36" i="3"/>
  <c r="I36" i="3"/>
  <c r="L36" i="3" l="1"/>
  <c r="L11" i="3"/>
  <c r="G35" i="3"/>
  <c r="G20" i="1"/>
  <c r="G19" i="1" s="1"/>
  <c r="G22" i="1" s="1"/>
  <c r="G31" i="1" s="1"/>
  <c r="K36" i="3"/>
  <c r="J20" i="1"/>
  <c r="I35" i="3"/>
  <c r="I20" i="1"/>
  <c r="H35" i="3"/>
  <c r="D10" i="11" s="1"/>
  <c r="D9" i="11" s="1"/>
  <c r="D8" i="11" s="1"/>
  <c r="H20" i="1"/>
  <c r="H19" i="1" s="1"/>
  <c r="K11" i="3"/>
  <c r="K12" i="3"/>
  <c r="J17" i="1"/>
  <c r="J35" i="3"/>
  <c r="L35" i="3" s="1"/>
  <c r="L20" i="1" l="1"/>
  <c r="K17" i="1"/>
  <c r="L17" i="1"/>
  <c r="F10" i="11"/>
  <c r="H10" i="11" s="1"/>
  <c r="C10" i="11"/>
  <c r="J19" i="1"/>
  <c r="K20" i="1"/>
  <c r="K35" i="3"/>
  <c r="I19" i="1"/>
  <c r="J16" i="1"/>
  <c r="K19" i="1" l="1"/>
  <c r="L19" i="1"/>
  <c r="K16" i="1"/>
  <c r="L16" i="1"/>
  <c r="F9" i="11"/>
  <c r="H9" i="11" s="1"/>
  <c r="G10" i="11"/>
  <c r="C9" i="11"/>
  <c r="J22" i="1"/>
  <c r="J31" i="1" s="1"/>
  <c r="F8" i="11" l="1"/>
  <c r="H8" i="11" s="1"/>
  <c r="C8" i="11"/>
  <c r="G9" i="11"/>
  <c r="C12" i="14"/>
  <c r="C11" i="14" s="1"/>
  <c r="C10" i="14" s="1"/>
  <c r="G8" i="11" l="1"/>
</calcChain>
</file>

<file path=xl/sharedStrings.xml><?xml version="1.0" encoding="utf-8"?>
<sst xmlns="http://schemas.openxmlformats.org/spreadsheetml/2006/main" count="383" uniqueCount="239">
  <si>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</si>
  <si>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</si>
  <si>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</si>
  <si>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</si>
  <si>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</si>
  <si>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</si>
  <si>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</si>
  <si>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</si>
  <si>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UKUPNI RASHODI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</si>
  <si>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</si>
  <si>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</si>
  <si>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</si>
  <si>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</si>
  <si>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</si>
  <si>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</si>
  <si>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</si>
  <si>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</si>
  <si>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</si>
  <si>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</si>
  <si>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</si>
  <si>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</si>
  <si>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</si>
  <si>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</si>
  <si>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</si>
  <si>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</si>
  <si>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</si>
  <si>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</si>
  <si>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….</t>
  </si>
  <si>
    <t>Prihodi od prodaje proizvedene dugotrajne imovine</t>
  </si>
  <si>
    <t>Prihodi od prodaje građevinskih objekata</t>
  </si>
  <si>
    <t>Stambeni objekti</t>
  </si>
  <si>
    <t>Plaće (Bruto)</t>
  </si>
  <si>
    <t>Naknade troškova zaposlenima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</si>
  <si>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</si>
  <si>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</si>
  <si>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</si>
  <si>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</si>
  <si>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</si>
  <si>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</si>
  <si>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</si>
  <si>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</si>
  <si>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</si>
  <si>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</si>
  <si>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</si>
  <si>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</si>
  <si>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</si>
  <si>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</si>
  <si>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</si>
  <si>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</si>
  <si>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</si>
  <si>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</si>
  <si>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</si>
  <si>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TEKUĆI PLAN 2023.*</t>
  </si>
  <si>
    <t>INDEKS**</t>
  </si>
  <si>
    <t>TEKUĆI PLAN 2023.**</t>
  </si>
  <si>
    <t>IZVORNI PLAN ILI REBALANS 2023.*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</si>
  <si>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</si>
  <si>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</si>
  <si>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</si>
  <si>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</si>
  <si>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</si>
  <si>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</si>
  <si>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</si>
  <si>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</si>
  <si>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</si>
  <si>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</si>
  <si>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</si>
  <si>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</si>
  <si>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</si>
  <si>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</si>
  <si>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Tekuće pomoći drugih proračuna</t>
  </si>
  <si>
    <t>Prihodi od pruženih usluga</t>
  </si>
  <si>
    <t>Prihodi od imovine</t>
  </si>
  <si>
    <t>Kamate na oričena sredstva i depozite po viđenju</t>
  </si>
  <si>
    <t xml:space="preserve">Prihodi iz nadležnog proračuna </t>
  </si>
  <si>
    <t>Prihodi iz nadležnog pror. za fianc. rash.poslovanja</t>
  </si>
  <si>
    <t>Prihodi iz nadležnog pror. za fianc. Redovne djelatn.</t>
  </si>
  <si>
    <t>Ostali rashodi za zaposlene</t>
  </si>
  <si>
    <t>Doprinosi na plaću</t>
  </si>
  <si>
    <t>Doprinos za obvezno zdravstveno osiguranje</t>
  </si>
  <si>
    <t>Rashodi za materijal i energiju</t>
  </si>
  <si>
    <t>Rashodi za usluge</t>
  </si>
  <si>
    <t>Ostali nespomenuti rashodi poslovanja</t>
  </si>
  <si>
    <t>Financijski  rashodi</t>
  </si>
  <si>
    <t>Ostali financijski rashodi</t>
  </si>
  <si>
    <t>Rashodi za nabavu proizvedene dugotrajne imovine</t>
  </si>
  <si>
    <t>Postrojenja i oprema</t>
  </si>
  <si>
    <t>Tovarnik, A.G.Matoša 2</t>
  </si>
  <si>
    <t>RAZVOJNA AGENCIJA TINTL, OIB:49697721991</t>
  </si>
  <si>
    <t>5 Pomoći</t>
  </si>
  <si>
    <t xml:space="preserve">52 Ostale pomoći i darovnice </t>
  </si>
  <si>
    <t>4 Prihodi za posebne namjene</t>
  </si>
  <si>
    <t>43 Ostali prihodi za posebne namjene</t>
  </si>
  <si>
    <t>Tovarnik, A.G. Matoša 2</t>
  </si>
  <si>
    <t>A.G.  Matoša 2</t>
  </si>
  <si>
    <t>06 Usluge unapređenja razvoja zajednice</t>
  </si>
  <si>
    <t>062 Razvoj zajednice</t>
  </si>
  <si>
    <t>RAZDJEL003</t>
  </si>
  <si>
    <t>JEDINSTVENI UPRAVNI ODJEL OPĆINE LOVAS</t>
  </si>
  <si>
    <t>GLAVA 00301</t>
  </si>
  <si>
    <t xml:space="preserve">JEDINSTVENI UPRAVNI ODJEL </t>
  </si>
  <si>
    <t xml:space="preserve">PRIGRAM 3013 </t>
  </si>
  <si>
    <t>Proračunski korisnik - Razvojna Agencija TINTL, RKP50635</t>
  </si>
  <si>
    <t>eur</t>
  </si>
  <si>
    <t>račun/pozicija</t>
  </si>
  <si>
    <t>Razdjel 003</t>
  </si>
  <si>
    <t>Jedinstveni upravni odjel</t>
  </si>
  <si>
    <t>Glava 00301</t>
  </si>
  <si>
    <t>Program 3013</t>
  </si>
  <si>
    <t>Proračunski korisnik-Razvojna agencija TINTL</t>
  </si>
  <si>
    <t>Akt. A301222</t>
  </si>
  <si>
    <t>Razvojna agencija TINTL</t>
  </si>
  <si>
    <t>Funkcija:0620 Razvoj zajednice</t>
  </si>
  <si>
    <t>POSEBNI DIO</t>
  </si>
  <si>
    <t>opis</t>
  </si>
  <si>
    <t>RASHODI POSLOVANJA</t>
  </si>
  <si>
    <t>Doprinosi na plaće</t>
  </si>
  <si>
    <t>doprinosi za obvezno zdravstveno osiguranje</t>
  </si>
  <si>
    <t>Rashodi za nabavu proizvedene dugotr. imovine</t>
  </si>
  <si>
    <t xml:space="preserve">UKUPNI RASHODI </t>
  </si>
  <si>
    <t>niti na stranom tržištu novca ili kapitala</t>
  </si>
  <si>
    <t>fondova Europske unije.</t>
  </si>
  <si>
    <t>– izvještaj o zaduživanju na domaćem i stranom tržištu novca i kapitala</t>
  </si>
  <si>
    <t>– izvještaj o korištenju sredstava fondova Europske unije</t>
  </si>
  <si>
    <t>– izvještaj o danim zajmovima i potraživanjima po danim zajmovima</t>
  </si>
  <si>
    <r>
      <t>–</t>
    </r>
    <r>
      <rPr>
        <b/>
        <sz val="11"/>
        <color theme="1"/>
        <rFont val="Calibri"/>
        <family val="2"/>
        <charset val="238"/>
        <scheme val="minor"/>
      </rPr>
      <t xml:space="preserve"> izvještaj o stanju potraživanja i dospjelih obveza te o stanju potencijalnih obveza po osnovi sudskih sporova</t>
    </r>
  </si>
  <si>
    <t>REPUBLIKA HRVATSKA</t>
  </si>
  <si>
    <t>VUKOVARSKO-SRIJEMSKA ŽUPANIJA</t>
  </si>
  <si>
    <t xml:space="preserve"> OIB:49697721991,Tovarnik, A.G. Matoša 2</t>
  </si>
  <si>
    <t>RAZVOJNA AGENCIJA TINTL</t>
  </si>
  <si>
    <t xml:space="preserve">SAŽETAK  RAČUNA PRIHODA I RASHODA I  RAČUNA FINANCIRANJA, </t>
  </si>
  <si>
    <t xml:space="preserve">Na temelju Zakona o Proračunu (NN 144/21 )  </t>
  </si>
  <si>
    <t>Plaće za redovan rad</t>
  </si>
  <si>
    <t>Službena putovanja</t>
  </si>
  <si>
    <t>Naknade za prijevoz, za rad na terenu i odvojeni život</t>
  </si>
  <si>
    <t>stručno usavršavanje zaposlenika</t>
  </si>
  <si>
    <t>Ostale naknade troškova zaposlenima</t>
  </si>
  <si>
    <t>:</t>
  </si>
  <si>
    <t>Uredski materijal i ostali materijalni rashodi</t>
  </si>
  <si>
    <t>Energija</t>
  </si>
  <si>
    <t>Usluge telefona, pošte i prijevoza</t>
  </si>
  <si>
    <t>Usluge tekućeg i invest, održavanja</t>
  </si>
  <si>
    <t>Usluge promidžbe i informiranja</t>
  </si>
  <si>
    <t>Intelektualne i osobne usluge</t>
  </si>
  <si>
    <t>Ostale usluge</t>
  </si>
  <si>
    <t>,</t>
  </si>
  <si>
    <t>Naknada za rad predstavničkih i izvršnih tijela, povjer</t>
  </si>
  <si>
    <t xml:space="preserve">Premija osiguranja </t>
  </si>
  <si>
    <t>Pristojbe i naknade</t>
  </si>
  <si>
    <t>Bankarske usluge i usluge platnog prometa</t>
  </si>
  <si>
    <t>Uredska oprema i namještaj</t>
  </si>
  <si>
    <t xml:space="preserve">Plaće za redovan rad </t>
  </si>
  <si>
    <t>Ostali rashodi za nezaposlene</t>
  </si>
  <si>
    <t>Stručno usavršavanje zaposlenika</t>
  </si>
  <si>
    <t>Ostale naknade zaposlenima</t>
  </si>
  <si>
    <t>Usluge tekućeg i investicijskog održavanja</t>
  </si>
  <si>
    <t>Naknada za rad predstavničkih i izvršnih tijela, povjerens.</t>
  </si>
  <si>
    <t>članarine i norme</t>
  </si>
  <si>
    <t>polugodišnjem i godišnjem izvještaju o izvršenju proračuna i financijskog plana ( NN 85/2023)</t>
  </si>
  <si>
    <t>Ustanova Razvojna agencija TINTL proračunski je korisnik Općine Lovas, osnivači su općine Tovarnik, Tompojevci, Stari Jankovci, Lovas</t>
  </si>
  <si>
    <t>i prema drugim naručiteljima usluga, pravnim i fizičkim osobama.</t>
  </si>
  <si>
    <t xml:space="preserve">OSTVARENJE/IZVRŠENJE 
1.-12.2022. </t>
  </si>
  <si>
    <t xml:space="preserve">OSTVARENJE/IZVRŠENJE 
1.-12.2023. </t>
  </si>
  <si>
    <t>Prihod od upravnih i administrativnih pristojbi</t>
  </si>
  <si>
    <t>Prihodi po posebnim propisima</t>
  </si>
  <si>
    <t>Ostali nespomenuti prihodi</t>
  </si>
  <si>
    <t xml:space="preserve">IZVRŠENJE 
1.-12.2022. </t>
  </si>
  <si>
    <t xml:space="preserve">IZVRŠENJE 
1.-12.2023. </t>
  </si>
  <si>
    <t>POSEBNI IZVJEŠTAJI U GODIŠNJEM IZVJEŠTAJU  O IZVRŠENJU FINANCIJSKOG PLANA PRORAČUNSKOG KORISNIKA</t>
  </si>
  <si>
    <t>GODIŠNJI IZVJEŠTAJ O IZVRŠENJU FINANCIJSKOG PLANA ZA 2023. GODINU</t>
  </si>
  <si>
    <t xml:space="preserve">IZVJEŠTAJ O IZVRŠENJU FINANCIJSKOG PLANA PRORAČUNSKOG KORISNIKA JEDINICE LOKALNE I PODRUČNE (REGIONALNE) SAMOUPRAVE ZA 2023. GODINU </t>
  </si>
  <si>
    <t>7=5/3*100</t>
  </si>
  <si>
    <t xml:space="preserve"> IZVRŠENJE 
2023. </t>
  </si>
  <si>
    <t>5=4/2*100</t>
  </si>
  <si>
    <t xml:space="preserve">TEKUĆI PLAN ZA 2023.  </t>
  </si>
  <si>
    <t>IZVORNI PLAN ILI REBALANS 2023.</t>
  </si>
  <si>
    <t>IZVRŠENJE    2023 VLASTITI</t>
  </si>
  <si>
    <t>IZVRŠENJE            2023 POMOĆI</t>
  </si>
  <si>
    <t>Plan 2023. Izvor financiranja 11             Opći prihodi</t>
  </si>
  <si>
    <t>Plan 2023. Izvor financiranja 31  Vlastiti prihodi</t>
  </si>
  <si>
    <t>7=6/5*100</t>
  </si>
  <si>
    <t>10=9/8100</t>
  </si>
  <si>
    <t>13=12/11*100</t>
  </si>
  <si>
    <t>Plan 2023. Izvor financiranja 52   Pomoći</t>
  </si>
  <si>
    <t xml:space="preserve">Razvojna agencija TINTL tijekom  2023. godine nije se zaduživala na domaćem </t>
  </si>
  <si>
    <t>Razvojna agencija TINTL tijekomu  2023. godine nije koristila sredstva iz</t>
  </si>
  <si>
    <t>Razvojna agencija TINTL tijekom 2023. godine nije davala zajmove niti je imala</t>
  </si>
  <si>
    <t>potraživanja po danim zajmovima.</t>
  </si>
  <si>
    <t xml:space="preserve"> </t>
  </si>
  <si>
    <t>Razvojna agencija ima zadaću prvenstveno osmišljavati razvojne projekte za općine i grad osnivače, TINTL je otvoren</t>
  </si>
  <si>
    <t>i izdaci po ekonomskoj klasifikaciji usklađenoj s Računskim planom proračuna.</t>
  </si>
  <si>
    <t>Rashodi i izdaci su iskazani prema ekonomskoj, funkcijskoj klasifikaciji i izvorima financiranja.</t>
  </si>
  <si>
    <t>1. PRIHODI I PRIMICI</t>
  </si>
  <si>
    <t>prihode poslovanja.</t>
  </si>
  <si>
    <t>2. RASHODI I IZDACI</t>
  </si>
  <si>
    <t>Odgovorna osoba:___________________________</t>
  </si>
  <si>
    <t>OBRAZLOŽENJE GODIŠNJEG IZVJEŠTAJA O IZVRŠENJU FINANCIJSKOG PLANA ZA 2023. GODINU RAZVOJNE AGENCIJE TINTL</t>
  </si>
  <si>
    <t xml:space="preserve">Godišnji izvještaj o izvršenju financijskog plana Razvojne agencije TINTL sastavljen je sukladno Zakonu o proračunu i Pravilnika o </t>
  </si>
  <si>
    <t xml:space="preserve">i grad Ilok. Općine Lovas, Tovarnik, Tompojevci, Stari Jankovci sufinancirali su  rad Razvojne agencije TINTL  sa po 13.272,28 eura na način </t>
  </si>
  <si>
    <t xml:space="preserve">da su Tovarnik, Tompojevci i Stari Jankovci svoj udio financiramnja uplatili u proračun Općine Lovas a Lovas je ista transferirao na račun TINTL-a. </t>
  </si>
  <si>
    <t>I.  OPĆI DIO</t>
  </si>
  <si>
    <t xml:space="preserve">U Računu prihoda i rashoda prihodi i primici su iskazani po vrstama i izvorima financiranja i rashodi </t>
  </si>
  <si>
    <t xml:space="preserve">poslovanja. </t>
  </si>
  <si>
    <t>Rashodi poslovanja:</t>
  </si>
  <si>
    <t>Rashodi za nabavu nefinancijske imovine:</t>
  </si>
  <si>
    <t>Nije bilo izvršenja rashoda za nabavu nefinancijske imovine.</t>
  </si>
  <si>
    <t>Rashodi za nabavu nefinancijske imovine planirani su u iznosu od 2.895,00 eura ali nije bilo izvršenja.</t>
  </si>
  <si>
    <t xml:space="preserve">Donos viška iz predhodnih razdoblja je 3.629,90  eura te je u potpunosti pokrio manjak prihoda od -719,52 eura. U slijedeće  </t>
  </si>
  <si>
    <t>novčanih sredstava na kraju proračunske godine iznosilo 7.957,46 eura.</t>
  </si>
  <si>
    <t xml:space="preserve">Stanje novčanih sredstava na računu RA TINTL na početku proračunske godine je iznosilo 5.200,80 eura dok je stanje </t>
  </si>
  <si>
    <t xml:space="preserve">Razvojna agencija TINTL  na dan 31.12.2023. godine nema dospjelih potraživanja niti </t>
  </si>
  <si>
    <t>ima dospjelih obveza kao niti potencijalnih obveza po osnovi sudskih sporova.</t>
  </si>
  <si>
    <t>razdoblje prenesen je višak prihoda od 2.910,38 eura.</t>
  </si>
  <si>
    <t xml:space="preserve">Izvršenje financijskog plana RA TINTL za 2023.g. je 53.731,76 eura što je 94,29% plana i u ukupnom iznosu se odnose </t>
  </si>
  <si>
    <t>Izvršenje prihoda od imovine ( skupina 64 ), odnosi se prihode od kamata i iznosi 0,66 eura. Isti nisu planirani.</t>
  </si>
  <si>
    <t xml:space="preserve">Izvršenje ostalih nespomenutih prihoda ( skupina 65 ), odnose se na isplatu osiguravajuće kuće po polici osiguranja,  </t>
  </si>
  <si>
    <t>je 376,48 eura što je 94,12 % plana.</t>
  </si>
  <si>
    <t>Izvršenje prihoda iz nadležnog proračuna ( skupina 67 ), odnose se na prihode iz nadležnog proračuna, je 53.089,12 eura</t>
  </si>
  <si>
    <t>što je 100,00 % plana.</t>
  </si>
  <si>
    <t>Izvršenje rashoda financijskog plana RA TINTL za 2023. g. jeste u iznosu 54.451,28 eura što je 95,55 % plana i odnose se na rashode</t>
  </si>
  <si>
    <t>Izvršenje rashoda za zaposlene (skupina 31) je 45.199,04 eura što je 100,12 % plana.</t>
  </si>
  <si>
    <t>Izvršenje materijalnih rashoda (skupina 32 ) je 8.933,35 eura što je 103,12 % plana</t>
  </si>
  <si>
    <t>Izvršenje Financijskih rashoda (skupina 34 ) je 318,89 eura što je 113,89 % plana..</t>
  </si>
  <si>
    <t xml:space="preserve">Posebni dio godišnjeg izvještaja o izvršenju financijskog plana za 2023. g. čine rashodi i izdaci raspoređeni u Program 1013 </t>
  </si>
  <si>
    <t>Redovne djelatnosti RA TINTL, na aktivnosti A301222 u funkciji razvoja zajednice.</t>
  </si>
  <si>
    <t>Ukupno izvršenje je 54.451,28 eura i razvrstani su prema izvorima kako slijedi:</t>
  </si>
  <si>
    <t>zaposlene što je 99,96 % plana, 8.680,48 eura materijalni rashodi što je 100,20 % plana i 280,00 eura financijski rashodi što je 100,00% plana</t>
  </si>
  <si>
    <t>i to 1.070,40 eura rashoda za zaposlene( 107,04%), 252,87 eura  materijalni rashodi te 38,89 eura  financijski rashodi.</t>
  </si>
  <si>
    <t>Ukupno izvršeni rashodi i izdaci proračuna za rashode poslovanja iznose 54.451,28 eura što je 100,67 % plana.</t>
  </si>
  <si>
    <t>Ukupno izvršeni prihodi iznose 53.731,76 eura što je 94,29 % plana. Ukupni prihodi manji su u odnosu na prethodnu god. za 25,14%</t>
  </si>
  <si>
    <t>Ukupni rashodi manji su u odnosu na prethodnu god. za 22,06%</t>
  </si>
  <si>
    <t>IZVRŠENJE      2023        OPĆI PRIHODI</t>
  </si>
  <si>
    <t xml:space="preserve">OSTVARENJE/IZVRŠENJE 
2022. </t>
  </si>
  <si>
    <t xml:space="preserve">OSTVARENJE/IZVRŠENJE 
2023. </t>
  </si>
  <si>
    <r>
      <rPr>
        <i/>
        <sz val="11"/>
        <color theme="1"/>
        <rFont val="Calibri"/>
        <family val="2"/>
        <charset val="238"/>
        <scheme val="minor"/>
      </rPr>
      <t>11  Opći prihodi i primici:</t>
    </r>
    <r>
      <rPr>
        <sz val="11"/>
        <color theme="1"/>
        <rFont val="Calibri"/>
        <family val="2"/>
        <charset val="238"/>
        <scheme val="minor"/>
      </rPr>
      <t xml:space="preserve"> Iz ovog izvora realizirani su rashodi poslovanja 53.089,12 eura što je 100% plana i to 44.128,64 eura rashodi za </t>
    </r>
  </si>
  <si>
    <r>
      <rPr>
        <i/>
        <sz val="11"/>
        <color theme="1"/>
        <rFont val="Calibri"/>
        <family val="2"/>
        <charset val="238"/>
        <scheme val="minor"/>
      </rPr>
      <t>31  Vlastiti prihodi</t>
    </r>
    <r>
      <rPr>
        <sz val="11"/>
        <color theme="1"/>
        <rFont val="Calibri"/>
        <family val="2"/>
        <charset val="238"/>
        <scheme val="minor"/>
      </rPr>
      <t xml:space="preserve">: Iz ovog izvora realizirani su rashodi poslovanja u iznosu od 1.362,16 eura 136,22 % plana </t>
    </r>
  </si>
  <si>
    <t>Upravno vijeće Razvojne agencije TINTL na svojoj 23. sjednici održanoj dana 26.03.2024. godine donosi</t>
  </si>
  <si>
    <t>Zoran Palijan</t>
  </si>
  <si>
    <t>Predsjednik Upravnog vijeća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</si>
</sst>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n_-;\-* #,##0.00\ _k_n_-;_-* &quot;-&quot;??\ _k_n_-;_-@_-"/>
    <numFmt numFmtId="165" formatCode="#,##0.00\ _k_n"/>
    <numFmt numFmtId="166" formatCode="#,##0\ _k_n"/>
    <numFmt numFmtId="167" formatCode="_-* #,##0_-;\-* #,##0_-;_-* &quot;-&quot;??_-;_-@_-"/>
  </numFmts>
  <fonts count="4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i/>
      <sz val="10"/>
      <color rgb="FF00206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rgb="FF002060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i/>
      <sz val="10"/>
      <color rgb="FF7030A0"/>
      <name val="Arial"/>
      <family val="2"/>
      <charset val="238"/>
    </font>
    <font>
      <sz val="10"/>
      <color rgb="FF7030A0"/>
      <name val="Arial"/>
      <family val="2"/>
      <charset val="238"/>
    </font>
    <font>
      <sz val="8"/>
      <color rgb="FF7030A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4" fillId="0" borderId="0" applyFont="0" applyFill="0" applyBorder="0" applyAlignment="0" applyProtection="0"/>
  </cellStyleXfs>
  <cellXfs count="310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9" fillId="3" borderId="2" xfId="0" applyFont="1" applyFill="1" applyBorder="1" applyAlignment="1">
      <alignment vertical="center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0" fillId="2" borderId="0" xfId="0" applyFill="1"/>
    <xf numFmtId="0" fontId="9" fillId="3" borderId="3" xfId="0" applyFont="1" applyFill="1" applyBorder="1" applyAlignment="1">
      <alignment horizontal="left" vertical="center" wrapText="1"/>
    </xf>
    <xf numFmtId="0" fontId="9" fillId="3" borderId="3" xfId="0" quotePrefix="1" applyFont="1" applyFill="1" applyBorder="1" applyAlignment="1">
      <alignment horizontal="left" vertical="center"/>
    </xf>
    <xf numFmtId="0" fontId="10" fillId="3" borderId="3" xfId="0" quotePrefix="1" applyFont="1" applyFill="1" applyBorder="1" applyAlignment="1">
      <alignment horizontal="left" vertical="center"/>
    </xf>
    <xf numFmtId="0" fontId="11" fillId="4" borderId="3" xfId="0" quotePrefix="1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/>
    </xf>
    <xf numFmtId="0" fontId="11" fillId="5" borderId="3" xfId="0" quotePrefix="1" applyFont="1" applyFill="1" applyBorder="1" applyAlignment="1">
      <alignment horizontal="left" vertical="center"/>
    </xf>
    <xf numFmtId="0" fontId="10" fillId="5" borderId="3" xfId="0" quotePrefix="1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 wrapText="1"/>
    </xf>
    <xf numFmtId="0" fontId="1" fillId="2" borderId="0" xfId="0" applyFont="1" applyFill="1"/>
    <xf numFmtId="0" fontId="9" fillId="3" borderId="3" xfId="0" quotePrefix="1" applyFont="1" applyFill="1" applyBorder="1" applyAlignment="1">
      <alignment horizontal="left" vertical="center" wrapText="1"/>
    </xf>
    <xf numFmtId="0" fontId="16" fillId="3" borderId="3" xfId="0" quotePrefix="1" applyFont="1" applyFill="1" applyBorder="1" applyAlignment="1">
      <alignment horizontal="left" vertical="center"/>
    </xf>
    <xf numFmtId="0" fontId="16" fillId="4" borderId="3" xfId="0" quotePrefix="1" applyFont="1" applyFill="1" applyBorder="1" applyAlignment="1">
      <alignment horizontal="left" vertical="center"/>
    </xf>
    <xf numFmtId="0" fontId="1" fillId="4" borderId="3" xfId="0" applyFont="1" applyFill="1" applyBorder="1"/>
    <xf numFmtId="0" fontId="11" fillId="6" borderId="3" xfId="0" applyFont="1" applyFill="1" applyBorder="1" applyAlignment="1">
      <alignment horizontal="left" vertical="center" wrapText="1"/>
    </xf>
    <xf numFmtId="2" fontId="0" fillId="4" borderId="3" xfId="0" applyNumberFormat="1" applyFill="1" applyBorder="1"/>
    <xf numFmtId="2" fontId="0" fillId="3" borderId="3" xfId="0" applyNumberFormat="1" applyFill="1" applyBorder="1"/>
    <xf numFmtId="2" fontId="0" fillId="2" borderId="3" xfId="0" applyNumberFormat="1" applyFill="1" applyBorder="1"/>
    <xf numFmtId="2" fontId="1" fillId="4" borderId="3" xfId="0" applyNumberFormat="1" applyFont="1" applyFill="1" applyBorder="1"/>
    <xf numFmtId="0" fontId="9" fillId="7" borderId="3" xfId="0" quotePrefix="1" applyFont="1" applyFill="1" applyBorder="1" applyAlignment="1">
      <alignment horizontal="left" vertical="center"/>
    </xf>
    <xf numFmtId="0" fontId="11" fillId="7" borderId="3" xfId="0" quotePrefix="1" applyFont="1" applyFill="1" applyBorder="1" applyAlignment="1">
      <alignment horizontal="left" vertical="center"/>
    </xf>
    <xf numFmtId="0" fontId="10" fillId="7" borderId="3" xfId="0" quotePrefix="1" applyFont="1" applyFill="1" applyBorder="1" applyAlignment="1">
      <alignment horizontal="left" vertical="center"/>
    </xf>
    <xf numFmtId="0" fontId="9" fillId="7" borderId="3" xfId="0" applyFont="1" applyFill="1" applyBorder="1" applyAlignment="1">
      <alignment horizontal="left" vertical="center" wrapText="1"/>
    </xf>
    <xf numFmtId="2" fontId="0" fillId="7" borderId="3" xfId="0" applyNumberFormat="1" applyFill="1" applyBorder="1"/>
    <xf numFmtId="0" fontId="9" fillId="7" borderId="3" xfId="0" quotePrefix="1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right"/>
    </xf>
    <xf numFmtId="0" fontId="16" fillId="3" borderId="3" xfId="0" applyFont="1" applyFill="1" applyBorder="1" applyAlignment="1">
      <alignment horizontal="left" vertical="center" wrapText="1"/>
    </xf>
    <xf numFmtId="0" fontId="11" fillId="5" borderId="3" xfId="0" quotePrefix="1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9" fillId="3" borderId="3" xfId="0" applyFont="1" applyFill="1" applyBorder="1" applyAlignment="1">
      <alignment vertical="center" wrapText="1"/>
    </xf>
    <xf numFmtId="165" fontId="3" fillId="8" borderId="3" xfId="0" applyNumberFormat="1" applyFont="1" applyFill="1" applyBorder="1" applyAlignment="1">
      <alignment horizontal="right"/>
    </xf>
    <xf numFmtId="165" fontId="3" fillId="4" borderId="3" xfId="0" applyNumberFormat="1" applyFont="1" applyFill="1" applyBorder="1" applyAlignment="1">
      <alignment horizontal="right"/>
    </xf>
    <xf numFmtId="165" fontId="3" fillId="3" borderId="3" xfId="0" applyNumberFormat="1" applyFont="1" applyFill="1" applyBorder="1" applyAlignment="1">
      <alignment horizontal="right"/>
    </xf>
    <xf numFmtId="165" fontId="3" fillId="5" borderId="3" xfId="0" applyNumberFormat="1" applyFont="1" applyFill="1" applyBorder="1" applyAlignment="1">
      <alignment horizontal="right"/>
    </xf>
    <xf numFmtId="165" fontId="3" fillId="2" borderId="3" xfId="0" applyNumberFormat="1" applyFont="1" applyFill="1" applyBorder="1" applyAlignment="1">
      <alignment horizontal="right"/>
    </xf>
    <xf numFmtId="165" fontId="0" fillId="3" borderId="3" xfId="0" applyNumberFormat="1" applyFill="1" applyBorder="1"/>
    <xf numFmtId="165" fontId="0" fillId="5" borderId="3" xfId="0" applyNumberFormat="1" applyFill="1" applyBorder="1"/>
    <xf numFmtId="165" fontId="0" fillId="0" borderId="3" xfId="0" applyNumberFormat="1" applyBorder="1"/>
    <xf numFmtId="165" fontId="0" fillId="4" borderId="3" xfId="0" applyNumberFormat="1" applyFill="1" applyBorder="1"/>
    <xf numFmtId="165" fontId="0" fillId="2" borderId="3" xfId="0" applyNumberFormat="1" applyFill="1" applyBorder="1"/>
    <xf numFmtId="165" fontId="0" fillId="7" borderId="3" xfId="0" applyNumberFormat="1" applyFill="1" applyBorder="1"/>
    <xf numFmtId="165" fontId="1" fillId="4" borderId="3" xfId="0" applyNumberFormat="1" applyFont="1" applyFill="1" applyBorder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0" fontId="11" fillId="9" borderId="3" xfId="0" applyFont="1" applyFill="1" applyBorder="1" applyAlignment="1">
      <alignment horizontal="left" vertical="center" wrapText="1"/>
    </xf>
    <xf numFmtId="3" fontId="3" fillId="9" borderId="3" xfId="0" applyNumberFormat="1" applyFont="1" applyFill="1" applyBorder="1" applyAlignment="1">
      <alignment horizontal="right"/>
    </xf>
    <xf numFmtId="0" fontId="0" fillId="9" borderId="3" xfId="0" applyFill="1" applyBorder="1"/>
    <xf numFmtId="0" fontId="11" fillId="5" borderId="3" xfId="0" applyFont="1" applyFill="1" applyBorder="1" applyAlignment="1">
      <alignment horizontal="left" vertical="center" wrapText="1"/>
    </xf>
    <xf numFmtId="2" fontId="1" fillId="5" borderId="3" xfId="0" applyNumberFormat="1" applyFont="1" applyFill="1" applyBorder="1"/>
    <xf numFmtId="2" fontId="22" fillId="0" borderId="3" xfId="0" applyNumberFormat="1" applyFont="1" applyBorder="1"/>
    <xf numFmtId="2" fontId="0" fillId="5" borderId="3" xfId="0" applyNumberFormat="1" applyFill="1" applyBorder="1"/>
    <xf numFmtId="2" fontId="0" fillId="0" borderId="3" xfId="0" applyNumberFormat="1" applyBorder="1"/>
    <xf numFmtId="165" fontId="1" fillId="5" borderId="3" xfId="0" applyNumberFormat="1" applyFont="1" applyFill="1" applyBorder="1"/>
    <xf numFmtId="165" fontId="22" fillId="0" borderId="3" xfId="0" applyNumberFormat="1" applyFont="1" applyBorder="1"/>
    <xf numFmtId="3" fontId="3" fillId="9" borderId="3" xfId="0" applyNumberFormat="1" applyFont="1" applyFill="1" applyBorder="1" applyAlignment="1">
      <alignment horizontal="right" wrapText="1"/>
    </xf>
    <xf numFmtId="165" fontId="0" fillId="9" borderId="3" xfId="0" applyNumberFormat="1" applyFill="1" applyBorder="1"/>
    <xf numFmtId="2" fontId="0" fillId="9" borderId="3" xfId="0" applyNumberFormat="1" applyFill="1" applyBorder="1"/>
    <xf numFmtId="2" fontId="1" fillId="9" borderId="3" xfId="0" applyNumberFormat="1" applyFont="1" applyFill="1" applyBorder="1"/>
    <xf numFmtId="0" fontId="1" fillId="9" borderId="3" xfId="0" applyFont="1" applyFill="1" applyBorder="1"/>
    <xf numFmtId="165" fontId="1" fillId="9" borderId="3" xfId="0" applyNumberFormat="1" applyFont="1" applyFill="1" applyBorder="1"/>
    <xf numFmtId="4" fontId="3" fillId="4" borderId="3" xfId="0" applyNumberFormat="1" applyFont="1" applyFill="1" applyBorder="1" applyAlignment="1">
      <alignment horizontal="right"/>
    </xf>
    <xf numFmtId="4" fontId="3" fillId="3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165" fontId="3" fillId="7" borderId="3" xfId="0" applyNumberFormat="1" applyFont="1" applyFill="1" applyBorder="1" applyAlignment="1">
      <alignment horizontal="right"/>
    </xf>
    <xf numFmtId="165" fontId="6" fillId="4" borderId="3" xfId="0" applyNumberFormat="1" applyFont="1" applyFill="1" applyBorder="1" applyAlignment="1">
      <alignment horizontal="right"/>
    </xf>
    <xf numFmtId="4" fontId="3" fillId="8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2" fontId="0" fillId="8" borderId="3" xfId="0" applyNumberFormat="1" applyFill="1" applyBorder="1"/>
    <xf numFmtId="165" fontId="6" fillId="6" borderId="3" xfId="0" applyNumberFormat="1" applyFont="1" applyFill="1" applyBorder="1" applyAlignment="1">
      <alignment horizontal="right"/>
    </xf>
    <xf numFmtId="165" fontId="1" fillId="6" borderId="3" xfId="0" applyNumberFormat="1" applyFont="1" applyFill="1" applyBorder="1"/>
    <xf numFmtId="2" fontId="1" fillId="6" borderId="3" xfId="0" applyNumberFormat="1" applyFont="1" applyFill="1" applyBorder="1"/>
    <xf numFmtId="165" fontId="6" fillId="3" borderId="3" xfId="0" applyNumberFormat="1" applyFont="1" applyFill="1" applyBorder="1" applyAlignment="1">
      <alignment horizontal="right"/>
    </xf>
    <xf numFmtId="165" fontId="6" fillId="0" borderId="3" xfId="0" applyNumberFormat="1" applyFont="1" applyBorder="1" applyAlignment="1">
      <alignment horizontal="right"/>
    </xf>
    <xf numFmtId="165" fontId="6" fillId="3" borderId="3" xfId="0" applyNumberFormat="1" applyFont="1" applyFill="1" applyBorder="1" applyAlignment="1">
      <alignment horizontal="right" wrapText="1"/>
    </xf>
    <xf numFmtId="165" fontId="6" fillId="9" borderId="3" xfId="0" applyNumberFormat="1" applyFont="1" applyFill="1" applyBorder="1" applyAlignment="1">
      <alignment horizontal="right"/>
    </xf>
    <xf numFmtId="165" fontId="3" fillId="9" borderId="3" xfId="0" applyNumberFormat="1" applyFont="1" applyFill="1" applyBorder="1" applyAlignment="1">
      <alignment horizontal="right"/>
    </xf>
    <xf numFmtId="165" fontId="3" fillId="2" borderId="3" xfId="0" applyNumberFormat="1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left" vertical="center" wrapText="1"/>
    </xf>
    <xf numFmtId="165" fontId="3" fillId="4" borderId="3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20" fillId="10" borderId="3" xfId="0" applyFont="1" applyFill="1" applyBorder="1" applyAlignment="1">
      <alignment horizontal="left" vertical="center"/>
    </xf>
    <xf numFmtId="165" fontId="3" fillId="10" borderId="3" xfId="0" applyNumberFormat="1" applyFont="1" applyFill="1" applyBorder="1" applyAlignment="1">
      <alignment horizontal="right" vertical="center"/>
    </xf>
    <xf numFmtId="165" fontId="6" fillId="5" borderId="3" xfId="0" applyNumberFormat="1" applyFont="1" applyFill="1" applyBorder="1" applyAlignment="1">
      <alignment horizontal="right"/>
    </xf>
    <xf numFmtId="165" fontId="21" fillId="2" borderId="3" xfId="0" applyNumberFormat="1" applyFont="1" applyFill="1" applyBorder="1" applyAlignment="1">
      <alignment horizontal="right"/>
    </xf>
    <xf numFmtId="2" fontId="1" fillId="2" borderId="3" xfId="0" applyNumberFormat="1" applyFont="1" applyFill="1" applyBorder="1"/>
    <xf numFmtId="165" fontId="6" fillId="4" borderId="3" xfId="0" applyNumberFormat="1" applyFont="1" applyFill="1" applyBorder="1" applyAlignment="1">
      <alignment horizontal="right" wrapText="1"/>
    </xf>
    <xf numFmtId="165" fontId="6" fillId="5" borderId="3" xfId="0" applyNumberFormat="1" applyFont="1" applyFill="1" applyBorder="1" applyAlignment="1">
      <alignment horizontal="right" wrapText="1"/>
    </xf>
    <xf numFmtId="165" fontId="21" fillId="2" borderId="3" xfId="0" applyNumberFormat="1" applyFont="1" applyFill="1" applyBorder="1" applyAlignment="1">
      <alignment horizontal="right" wrapText="1"/>
    </xf>
    <xf numFmtId="165" fontId="3" fillId="9" borderId="3" xfId="0" applyNumberFormat="1" applyFont="1" applyFill="1" applyBorder="1" applyAlignment="1">
      <alignment horizontal="right" wrapText="1"/>
    </xf>
    <xf numFmtId="165" fontId="6" fillId="9" borderId="3" xfId="0" applyNumberFormat="1" applyFont="1" applyFill="1" applyBorder="1" applyAlignment="1">
      <alignment horizontal="right" wrapText="1"/>
    </xf>
    <xf numFmtId="165" fontId="3" fillId="2" borderId="3" xfId="0" applyNumberFormat="1" applyFont="1" applyFill="1" applyBorder="1" applyAlignment="1">
      <alignment horizontal="right" wrapText="1"/>
    </xf>
    <xf numFmtId="165" fontId="3" fillId="4" borderId="4" xfId="0" applyNumberFormat="1" applyFont="1" applyFill="1" applyBorder="1" applyAlignment="1">
      <alignment horizontal="right" vertical="center"/>
    </xf>
    <xf numFmtId="165" fontId="3" fillId="10" borderId="4" xfId="0" applyNumberFormat="1" applyFont="1" applyFill="1" applyBorder="1" applyAlignment="1">
      <alignment horizontal="right" vertical="center"/>
    </xf>
    <xf numFmtId="165" fontId="3" fillId="2" borderId="4" xfId="0" applyNumberFormat="1" applyFont="1" applyFill="1" applyBorder="1" applyAlignment="1">
      <alignment horizontal="right" vertical="center"/>
    </xf>
    <xf numFmtId="0" fontId="17" fillId="11" borderId="0" xfId="0" applyFont="1" applyFill="1" applyAlignment="1">
      <alignment horizontal="center"/>
    </xf>
    <xf numFmtId="0" fontId="25" fillId="11" borderId="0" xfId="0" applyFont="1" applyFill="1" applyAlignment="1">
      <alignment wrapText="1"/>
    </xf>
    <xf numFmtId="0" fontId="25" fillId="11" borderId="0" xfId="0" applyFont="1" applyFill="1" applyAlignment="1">
      <alignment horizontal="center"/>
    </xf>
    <xf numFmtId="0" fontId="25" fillId="11" borderId="0" xfId="0" applyFont="1" applyFill="1"/>
    <xf numFmtId="0" fontId="26" fillId="11" borderId="0" xfId="0" applyFont="1" applyFill="1"/>
    <xf numFmtId="0" fontId="6" fillId="11" borderId="0" xfId="0" applyFont="1" applyFill="1" applyAlignment="1">
      <alignment wrapText="1"/>
    </xf>
    <xf numFmtId="0" fontId="6" fillId="11" borderId="3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27" fillId="11" borderId="3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28" fillId="0" borderId="3" xfId="0" applyFont="1" applyBorder="1"/>
    <xf numFmtId="0" fontId="6" fillId="0" borderId="3" xfId="0" applyFont="1" applyBorder="1"/>
    <xf numFmtId="0" fontId="27" fillId="0" borderId="3" xfId="0" applyFont="1" applyBorder="1"/>
    <xf numFmtId="0" fontId="11" fillId="2" borderId="3" xfId="0" applyFont="1" applyFill="1" applyBorder="1"/>
    <xf numFmtId="4" fontId="3" fillId="0" borderId="7" xfId="0" applyNumberFormat="1" applyFont="1" applyBorder="1"/>
    <xf numFmtId="4" fontId="28" fillId="0" borderId="7" xfId="0" applyNumberFormat="1" applyFont="1" applyBorder="1"/>
    <xf numFmtId="0" fontId="3" fillId="0" borderId="7" xfId="0" applyFont="1" applyBorder="1"/>
    <xf numFmtId="0" fontId="28" fillId="0" borderId="7" xfId="0" applyFont="1" applyBorder="1"/>
    <xf numFmtId="167" fontId="6" fillId="0" borderId="9" xfId="1" applyNumberFormat="1" applyFont="1" applyFill="1" applyBorder="1" applyAlignment="1" applyProtection="1"/>
    <xf numFmtId="167" fontId="27" fillId="0" borderId="9" xfId="1" applyNumberFormat="1" applyFont="1" applyFill="1" applyBorder="1" applyAlignment="1" applyProtection="1"/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167" fontId="6" fillId="0" borderId="0" xfId="1" applyNumberFormat="1" applyFont="1" applyFill="1" applyBorder="1" applyAlignment="1" applyProtection="1">
      <alignment horizontal="center"/>
    </xf>
    <xf numFmtId="167" fontId="6" fillId="0" borderId="0" xfId="1" applyNumberFormat="1" applyFont="1" applyFill="1" applyBorder="1" applyAlignment="1" applyProtection="1"/>
    <xf numFmtId="167" fontId="27" fillId="0" borderId="0" xfId="1" applyNumberFormat="1" applyFont="1" applyFill="1" applyBorder="1" applyAlignment="1" applyProtection="1"/>
    <xf numFmtId="0" fontId="29" fillId="9" borderId="3" xfId="0" applyFont="1" applyFill="1" applyBorder="1" applyAlignment="1">
      <alignment horizontal="center"/>
    </xf>
    <xf numFmtId="0" fontId="29" fillId="9" borderId="3" xfId="0" applyFont="1" applyFill="1" applyBorder="1" applyAlignment="1">
      <alignment wrapText="1"/>
    </xf>
    <xf numFmtId="166" fontId="31" fillId="9" borderId="3" xfId="1" applyNumberFormat="1" applyFont="1" applyFill="1" applyBorder="1" applyAlignment="1" applyProtection="1">
      <alignment horizontal="right"/>
    </xf>
    <xf numFmtId="165" fontId="32" fillId="9" borderId="3" xfId="1" applyNumberFormat="1" applyFont="1" applyFill="1" applyBorder="1" applyAlignment="1" applyProtection="1">
      <alignment horizontal="right"/>
    </xf>
    <xf numFmtId="0" fontId="6" fillId="12" borderId="3" xfId="0" applyFont="1" applyFill="1" applyBorder="1" applyAlignment="1">
      <alignment horizontal="center"/>
    </xf>
    <xf numFmtId="0" fontId="6" fillId="12" borderId="3" xfId="0" applyFont="1" applyFill="1" applyBorder="1" applyAlignment="1">
      <alignment wrapText="1"/>
    </xf>
    <xf numFmtId="166" fontId="30" fillId="12" borderId="3" xfId="1" applyNumberFormat="1" applyFont="1" applyFill="1" applyBorder="1" applyAlignment="1" applyProtection="1">
      <alignment horizontal="right"/>
    </xf>
    <xf numFmtId="165" fontId="27" fillId="12" borderId="3" xfId="1" applyNumberFormat="1" applyFont="1" applyFill="1" applyBorder="1" applyAlignment="1" applyProtection="1">
      <alignment horizontal="right"/>
    </xf>
    <xf numFmtId="0" fontId="3" fillId="0" borderId="3" xfId="0" applyFont="1" applyBorder="1" applyAlignment="1">
      <alignment horizontal="right" wrapText="1"/>
    </xf>
    <xf numFmtId="166" fontId="33" fillId="0" borderId="3" xfId="1" applyNumberFormat="1" applyFont="1" applyFill="1" applyBorder="1" applyAlignment="1" applyProtection="1">
      <alignment horizontal="right"/>
    </xf>
    <xf numFmtId="165" fontId="28" fillId="0" borderId="3" xfId="1" applyNumberFormat="1" applyFont="1" applyFill="1" applyBorder="1" applyAlignment="1" applyProtection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 wrapText="1"/>
    </xf>
    <xf numFmtId="166" fontId="33" fillId="2" borderId="3" xfId="1" applyNumberFormat="1" applyFont="1" applyFill="1" applyBorder="1" applyAlignment="1" applyProtection="1">
      <alignment horizontal="right"/>
    </xf>
    <xf numFmtId="165" fontId="28" fillId="2" borderId="3" xfId="1" applyNumberFormat="1" applyFont="1" applyFill="1" applyBorder="1" applyAlignment="1" applyProtection="1">
      <alignment horizontal="right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wrapText="1"/>
    </xf>
    <xf numFmtId="166" fontId="30" fillId="2" borderId="3" xfId="1" applyNumberFormat="1" applyFont="1" applyFill="1" applyBorder="1" applyAlignment="1" applyProtection="1">
      <alignment horizontal="right"/>
    </xf>
    <xf numFmtId="165" fontId="27" fillId="2" borderId="3" xfId="1" applyNumberFormat="1" applyFont="1" applyFill="1" applyBorder="1" applyAlignment="1" applyProtection="1">
      <alignment horizontal="right"/>
    </xf>
    <xf numFmtId="0" fontId="1" fillId="0" borderId="0" xfId="0" applyFont="1"/>
    <xf numFmtId="0" fontId="12" fillId="0" borderId="0" xfId="0" applyFont="1"/>
    <xf numFmtId="0" fontId="23" fillId="0" borderId="0" xfId="0" applyFont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wrapText="1"/>
    </xf>
    <xf numFmtId="166" fontId="30" fillId="4" borderId="3" xfId="1" applyNumberFormat="1" applyFont="1" applyFill="1" applyBorder="1" applyAlignment="1" applyProtection="1">
      <alignment horizontal="right"/>
    </xf>
    <xf numFmtId="165" fontId="27" fillId="4" borderId="3" xfId="1" applyNumberFormat="1" applyFont="1" applyFill="1" applyBorder="1" applyAlignment="1" applyProtection="1">
      <alignment horizontal="right"/>
    </xf>
    <xf numFmtId="0" fontId="11" fillId="4" borderId="3" xfId="0" applyFont="1" applyFill="1" applyBorder="1" applyAlignment="1">
      <alignment horizontal="center"/>
    </xf>
    <xf numFmtId="0" fontId="11" fillId="4" borderId="3" xfId="0" applyFont="1" applyFill="1" applyBorder="1" applyAlignment="1">
      <alignment wrapText="1"/>
    </xf>
    <xf numFmtId="166" fontId="11" fillId="4" borderId="3" xfId="1" applyNumberFormat="1" applyFont="1" applyFill="1" applyBorder="1" applyAlignment="1" applyProtection="1">
      <alignment horizontal="right"/>
    </xf>
    <xf numFmtId="165" fontId="11" fillId="4" borderId="3" xfId="1" applyNumberFormat="1" applyFont="1" applyFill="1" applyBorder="1" applyAlignment="1" applyProtection="1">
      <alignment horizontal="right"/>
    </xf>
    <xf numFmtId="0" fontId="6" fillId="8" borderId="3" xfId="0" applyFont="1" applyFill="1" applyBorder="1" applyAlignment="1">
      <alignment horizontal="left"/>
    </xf>
    <xf numFmtId="0" fontId="6" fillId="8" borderId="3" xfId="0" applyFont="1" applyFill="1" applyBorder="1" applyAlignment="1">
      <alignment wrapText="1"/>
    </xf>
    <xf numFmtId="166" fontId="6" fillId="8" borderId="3" xfId="1" applyNumberFormat="1" applyFont="1" applyFill="1" applyBorder="1" applyAlignment="1" applyProtection="1">
      <alignment horizontal="right"/>
    </xf>
    <xf numFmtId="165" fontId="27" fillId="8" borderId="3" xfId="1" applyNumberFormat="1" applyFont="1" applyFill="1" applyBorder="1" applyAlignment="1" applyProtection="1">
      <alignment horizontal="right"/>
    </xf>
    <xf numFmtId="0" fontId="6" fillId="7" borderId="3" xfId="0" applyFont="1" applyFill="1" applyBorder="1" applyAlignment="1">
      <alignment horizontal="center"/>
    </xf>
    <xf numFmtId="0" fontId="6" fillId="13" borderId="3" xfId="0" applyFont="1" applyFill="1" applyBorder="1" applyAlignment="1">
      <alignment horizontal="center"/>
    </xf>
    <xf numFmtId="166" fontId="6" fillId="7" borderId="3" xfId="0" applyNumberFormat="1" applyFont="1" applyFill="1" applyBorder="1" applyAlignment="1">
      <alignment horizontal="center"/>
    </xf>
    <xf numFmtId="0" fontId="29" fillId="7" borderId="3" xfId="0" applyFont="1" applyFill="1" applyBorder="1" applyAlignment="1">
      <alignment wrapText="1"/>
    </xf>
    <xf numFmtId="166" fontId="6" fillId="13" borderId="3" xfId="0" applyNumberFormat="1" applyFont="1" applyFill="1" applyBorder="1" applyAlignment="1">
      <alignment horizontal="center"/>
    </xf>
    <xf numFmtId="0" fontId="29" fillId="13" borderId="3" xfId="0" applyFont="1" applyFill="1" applyBorder="1" applyAlignment="1">
      <alignment wrapText="1"/>
    </xf>
    <xf numFmtId="0" fontId="6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wrapText="1"/>
    </xf>
    <xf numFmtId="166" fontId="3" fillId="2" borderId="7" xfId="0" applyNumberFormat="1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7" fillId="2" borderId="9" xfId="0" applyFont="1" applyFill="1" applyBorder="1" applyAlignment="1">
      <alignment wrapText="1"/>
    </xf>
    <xf numFmtId="166" fontId="6" fillId="2" borderId="9" xfId="1" applyNumberFormat="1" applyFont="1" applyFill="1" applyBorder="1" applyAlignment="1" applyProtection="1">
      <alignment horizontal="center"/>
    </xf>
    <xf numFmtId="0" fontId="6" fillId="14" borderId="3" xfId="0" applyFont="1" applyFill="1" applyBorder="1" applyAlignment="1">
      <alignment horizontal="center"/>
    </xf>
    <xf numFmtId="0" fontId="6" fillId="14" borderId="3" xfId="0" applyFont="1" applyFill="1" applyBorder="1" applyAlignment="1">
      <alignment wrapText="1"/>
    </xf>
    <xf numFmtId="166" fontId="6" fillId="14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wrapText="1"/>
    </xf>
    <xf numFmtId="0" fontId="3" fillId="0" borderId="3" xfId="0" applyFont="1" applyBorder="1" applyAlignment="1">
      <alignment horizontal="left" wrapText="1"/>
    </xf>
    <xf numFmtId="0" fontId="35" fillId="0" borderId="0" xfId="0" applyFont="1"/>
    <xf numFmtId="4" fontId="36" fillId="0" borderId="0" xfId="0" applyNumberFormat="1" applyFont="1"/>
    <xf numFmtId="0" fontId="36" fillId="0" borderId="0" xfId="0" applyFont="1"/>
    <xf numFmtId="165" fontId="6" fillId="8" borderId="3" xfId="1" applyNumberFormat="1" applyFont="1" applyFill="1" applyBorder="1" applyAlignment="1" applyProtection="1">
      <alignment horizontal="right"/>
    </xf>
    <xf numFmtId="165" fontId="30" fillId="4" borderId="3" xfId="1" applyNumberFormat="1" applyFont="1" applyFill="1" applyBorder="1" applyAlignment="1" applyProtection="1">
      <alignment horizontal="right"/>
    </xf>
    <xf numFmtId="165" fontId="31" fillId="9" borderId="3" xfId="1" applyNumberFormat="1" applyFont="1" applyFill="1" applyBorder="1" applyAlignment="1" applyProtection="1">
      <alignment horizontal="right"/>
    </xf>
    <xf numFmtId="165" fontId="30" fillId="12" borderId="3" xfId="1" applyNumberFormat="1" applyFont="1" applyFill="1" applyBorder="1" applyAlignment="1" applyProtection="1">
      <alignment horizontal="right"/>
    </xf>
    <xf numFmtId="165" fontId="33" fillId="0" borderId="3" xfId="1" applyNumberFormat="1" applyFont="1" applyFill="1" applyBorder="1" applyAlignment="1" applyProtection="1">
      <alignment horizontal="right"/>
    </xf>
    <xf numFmtId="165" fontId="33" fillId="2" borderId="3" xfId="1" applyNumberFormat="1" applyFont="1" applyFill="1" applyBorder="1" applyAlignment="1" applyProtection="1">
      <alignment horizontal="right"/>
    </xf>
    <xf numFmtId="165" fontId="30" fillId="2" borderId="3" xfId="1" applyNumberFormat="1" applyFont="1" applyFill="1" applyBorder="1" applyAlignment="1" applyProtection="1">
      <alignment horizontal="right"/>
    </xf>
    <xf numFmtId="165" fontId="6" fillId="14" borderId="3" xfId="0" applyNumberFormat="1" applyFont="1" applyFill="1" applyBorder="1" applyAlignment="1">
      <alignment wrapText="1"/>
    </xf>
    <xf numFmtId="165" fontId="29" fillId="13" borderId="3" xfId="0" applyNumberFormat="1" applyFont="1" applyFill="1" applyBorder="1" applyAlignment="1">
      <alignment wrapText="1"/>
    </xf>
    <xf numFmtId="165" fontId="29" fillId="7" borderId="3" xfId="0" applyNumberFormat="1" applyFont="1" applyFill="1" applyBorder="1" applyAlignment="1">
      <alignment wrapText="1"/>
    </xf>
    <xf numFmtId="165" fontId="3" fillId="2" borderId="7" xfId="0" applyNumberFormat="1" applyFont="1" applyFill="1" applyBorder="1" applyAlignment="1">
      <alignment wrapText="1"/>
    </xf>
    <xf numFmtId="165" fontId="6" fillId="2" borderId="9" xfId="0" applyNumberFormat="1" applyFont="1" applyFill="1" applyBorder="1" applyAlignment="1">
      <alignment wrapText="1"/>
    </xf>
    <xf numFmtId="0" fontId="37" fillId="11" borderId="3" xfId="0" applyFont="1" applyFill="1" applyBorder="1" applyAlignment="1">
      <alignment horizontal="center" vertical="center" wrapText="1"/>
    </xf>
    <xf numFmtId="0" fontId="38" fillId="11" borderId="3" xfId="0" applyFont="1" applyFill="1" applyBorder="1" applyAlignment="1">
      <alignment horizontal="center" vertical="center" wrapText="1"/>
    </xf>
    <xf numFmtId="0" fontId="39" fillId="11" borderId="3" xfId="0" applyFont="1" applyFill="1" applyBorder="1" applyAlignment="1">
      <alignment horizontal="center" vertical="center" wrapText="1"/>
    </xf>
    <xf numFmtId="165" fontId="40" fillId="8" borderId="3" xfId="1" applyNumberFormat="1" applyFont="1" applyFill="1" applyBorder="1" applyAlignment="1" applyProtection="1">
      <alignment horizontal="right"/>
    </xf>
    <xf numFmtId="165" fontId="40" fillId="4" borderId="3" xfId="1" applyNumberFormat="1" applyFont="1" applyFill="1" applyBorder="1" applyAlignment="1" applyProtection="1">
      <alignment horizontal="right"/>
    </xf>
    <xf numFmtId="165" fontId="41" fillId="9" borderId="3" xfId="1" applyNumberFormat="1" applyFont="1" applyFill="1" applyBorder="1" applyAlignment="1" applyProtection="1">
      <alignment horizontal="right"/>
    </xf>
    <xf numFmtId="165" fontId="40" fillId="12" borderId="3" xfId="1" applyNumberFormat="1" applyFont="1" applyFill="1" applyBorder="1" applyAlignment="1" applyProtection="1">
      <alignment horizontal="right"/>
    </xf>
    <xf numFmtId="165" fontId="42" fillId="0" borderId="3" xfId="1" applyNumberFormat="1" applyFont="1" applyFill="1" applyBorder="1" applyAlignment="1" applyProtection="1">
      <alignment horizontal="right"/>
    </xf>
    <xf numFmtId="165" fontId="40" fillId="2" borderId="3" xfId="1" applyNumberFormat="1" applyFont="1" applyFill="1" applyBorder="1" applyAlignment="1" applyProtection="1">
      <alignment horizontal="right"/>
    </xf>
    <xf numFmtId="165" fontId="41" fillId="2" borderId="3" xfId="1" applyNumberFormat="1" applyFont="1" applyFill="1" applyBorder="1" applyAlignment="1" applyProtection="1">
      <alignment horizontal="right"/>
    </xf>
    <xf numFmtId="165" fontId="42" fillId="2" borderId="3" xfId="1" applyNumberFormat="1" applyFont="1" applyFill="1" applyBorder="1" applyAlignment="1" applyProtection="1">
      <alignment horizontal="right"/>
    </xf>
    <xf numFmtId="0" fontId="40" fillId="11" borderId="3" xfId="0" applyFont="1" applyFill="1" applyBorder="1" applyAlignment="1">
      <alignment horizontal="center" vertical="center" wrapText="1"/>
    </xf>
    <xf numFmtId="0" fontId="43" fillId="11" borderId="3" xfId="0" applyFont="1" applyFill="1" applyBorder="1" applyAlignment="1">
      <alignment horizontal="center" vertical="center" wrapText="1"/>
    </xf>
    <xf numFmtId="0" fontId="42" fillId="0" borderId="3" xfId="0" applyFont="1" applyBorder="1"/>
    <xf numFmtId="0" fontId="40" fillId="0" borderId="3" xfId="0" applyFont="1" applyBorder="1"/>
    <xf numFmtId="0" fontId="42" fillId="0" borderId="7" xfId="0" applyFont="1" applyBorder="1"/>
    <xf numFmtId="167" fontId="40" fillId="0" borderId="9" xfId="1" applyNumberFormat="1" applyFont="1" applyFill="1" applyBorder="1" applyAlignment="1" applyProtection="1"/>
    <xf numFmtId="167" fontId="40" fillId="0" borderId="0" xfId="1" applyNumberFormat="1" applyFont="1" applyFill="1" applyBorder="1" applyAlignment="1" applyProtection="1"/>
    <xf numFmtId="4" fontId="42" fillId="0" borderId="7" xfId="0" applyNumberFormat="1" applyFont="1" applyBorder="1"/>
    <xf numFmtId="0" fontId="44" fillId="0" borderId="0" xfId="0" applyFont="1"/>
    <xf numFmtId="0" fontId="45" fillId="0" borderId="0" xfId="0" applyFont="1"/>
    <xf numFmtId="2" fontId="1" fillId="3" borderId="3" xfId="0" applyNumberFormat="1" applyFont="1" applyFill="1" applyBorder="1"/>
    <xf numFmtId="4" fontId="3" fillId="4" borderId="3" xfId="0" applyNumberFormat="1" applyFont="1" applyFill="1" applyBorder="1" applyAlignment="1">
      <alignment horizontal="right" vertical="center"/>
    </xf>
    <xf numFmtId="4" fontId="3" fillId="10" borderId="3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8" fillId="0" borderId="5" xfId="0" applyFont="1" applyBorder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10" borderId="1" xfId="0" applyFont="1" applyFill="1" applyBorder="1" applyAlignment="1">
      <alignment horizontal="left" vertical="center" wrapText="1"/>
    </xf>
    <xf numFmtId="0" fontId="3" fillId="10" borderId="2" xfId="0" applyFont="1" applyFill="1" applyBorder="1" applyAlignment="1">
      <alignment horizontal="left" vertical="center" wrapText="1"/>
    </xf>
    <xf numFmtId="0" fontId="3" fillId="10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6" fillId="11" borderId="0" xfId="0" applyFont="1" applyFill="1" applyAlignment="1">
      <alignment horizontal="center" wrapText="1"/>
    </xf>
    <xf numFmtId="0" fontId="17" fillId="11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Q41"/>
  <sheetViews>
    <sheetView tabSelected="1" topLeftCell="A10" workbookViewId="0">
      <selection activeCell="B31" sqref="B31:F31"/>
    </sheetView>
  </sheetViews>
  <sheetFormatPr defaultRowHeight="14.4" x14ac:dyDescent="0.3"/>
  <cols>
    <col min="6" max="6" width="22.5546875" customWidth="1"/>
    <col min="7" max="10" width="25.33203125" customWidth="1"/>
    <col min="11" max="12" width="15.6640625" customWidth="1"/>
  </cols>
  <sheetData>
    <row r="2" spans="2:12" x14ac:dyDescent="0.3">
      <c r="B2" s="262" t="s">
        <v>126</v>
      </c>
      <c r="C2" s="262"/>
      <c r="D2" s="262"/>
      <c r="E2" s="262"/>
      <c r="F2" s="262"/>
      <c r="G2" s="262"/>
    </row>
    <row r="3" spans="2:12" x14ac:dyDescent="0.3">
      <c r="B3" s="262" t="s">
        <v>127</v>
      </c>
      <c r="C3" s="262"/>
      <c r="D3" s="262"/>
      <c r="E3" s="262"/>
      <c r="F3" s="262"/>
      <c r="G3" s="262"/>
    </row>
    <row r="4" spans="2:12" s="190" customFormat="1" ht="15.6" x14ac:dyDescent="0.3">
      <c r="B4" s="287" t="s">
        <v>129</v>
      </c>
      <c r="C4" s="287"/>
      <c r="D4" s="287"/>
      <c r="E4" s="287"/>
      <c r="F4" s="287"/>
      <c r="G4" s="287"/>
    </row>
    <row r="5" spans="2:12" ht="15.6" x14ac:dyDescent="0.3">
      <c r="B5" s="288" t="s">
        <v>128</v>
      </c>
      <c r="C5" s="288"/>
      <c r="D5" s="288"/>
      <c r="E5" s="288"/>
      <c r="F5" s="288"/>
      <c r="G5" s="288"/>
    </row>
    <row r="6" spans="2:12" ht="27.75" customHeight="1" x14ac:dyDescent="0.3"/>
    <row r="7" spans="2:12" ht="14.25" customHeight="1" x14ac:dyDescent="0.3">
      <c r="B7" t="s">
        <v>131</v>
      </c>
    </row>
    <row r="8" spans="2:12" ht="14.25" customHeight="1" x14ac:dyDescent="0.3">
      <c r="B8" t="s">
        <v>236</v>
      </c>
    </row>
    <row r="9" spans="2:12" ht="14.25" customHeight="1" x14ac:dyDescent="0.3"/>
    <row r="10" spans="2:12" ht="29.25" customHeight="1" x14ac:dyDescent="0.3">
      <c r="B10" s="289" t="s">
        <v>170</v>
      </c>
      <c r="C10" s="289"/>
      <c r="D10" s="289"/>
      <c r="E10" s="289"/>
      <c r="F10" s="289"/>
      <c r="G10" s="289"/>
      <c r="H10" s="289"/>
      <c r="I10" s="289"/>
      <c r="J10" s="289"/>
      <c r="K10" s="289"/>
      <c r="L10" s="289"/>
    </row>
    <row r="11" spans="2:12" ht="15.75" customHeight="1" x14ac:dyDescent="0.3">
      <c r="B11" s="290" t="s">
        <v>14</v>
      </c>
      <c r="C11" s="290"/>
      <c r="D11" s="290"/>
      <c r="E11" s="290"/>
      <c r="F11" s="290"/>
      <c r="G11" s="290"/>
      <c r="H11" s="290"/>
      <c r="I11" s="290"/>
      <c r="J11" s="290"/>
      <c r="K11" s="290"/>
      <c r="L11" s="290"/>
    </row>
    <row r="12" spans="2:12" ht="18" customHeight="1" x14ac:dyDescent="0.3">
      <c r="B12" s="290" t="s">
        <v>130</v>
      </c>
      <c r="C12" s="290"/>
      <c r="D12" s="290"/>
      <c r="E12" s="290"/>
      <c r="F12" s="290"/>
      <c r="G12" s="290"/>
      <c r="H12" s="290"/>
      <c r="I12" s="290"/>
      <c r="J12" s="290"/>
      <c r="K12" s="290"/>
      <c r="L12" s="290"/>
    </row>
    <row r="13" spans="2:12" x14ac:dyDescent="0.3">
      <c r="B13" s="265"/>
      <c r="C13" s="265"/>
      <c r="D13" s="265"/>
      <c r="E13" s="265"/>
      <c r="F13" s="265"/>
      <c r="G13" s="4"/>
      <c r="H13" s="4"/>
      <c r="I13" s="4"/>
      <c r="J13" s="4"/>
      <c r="K13" s="21"/>
      <c r="L13" t="s">
        <v>103</v>
      </c>
    </row>
    <row r="14" spans="2:12" ht="26.4" x14ac:dyDescent="0.3">
      <c r="B14" s="272" t="s">
        <v>7</v>
      </c>
      <c r="C14" s="273"/>
      <c r="D14" s="273"/>
      <c r="E14" s="273"/>
      <c r="F14" s="274"/>
      <c r="G14" s="26" t="s">
        <v>161</v>
      </c>
      <c r="H14" s="1" t="s">
        <v>55</v>
      </c>
      <c r="I14" s="1" t="s">
        <v>52</v>
      </c>
      <c r="J14" s="26" t="s">
        <v>162</v>
      </c>
      <c r="K14" s="1" t="s">
        <v>19</v>
      </c>
      <c r="L14" s="1" t="s">
        <v>53</v>
      </c>
    </row>
    <row r="15" spans="2:12" s="29" customFormat="1" ht="10.199999999999999" x14ac:dyDescent="0.2">
      <c r="B15" s="275">
        <v>1</v>
      </c>
      <c r="C15" s="275"/>
      <c r="D15" s="275"/>
      <c r="E15" s="275"/>
      <c r="F15" s="276"/>
      <c r="G15" s="28">
        <v>2</v>
      </c>
      <c r="H15" s="27">
        <v>3</v>
      </c>
      <c r="I15" s="27">
        <v>4</v>
      </c>
      <c r="J15" s="27">
        <v>5</v>
      </c>
      <c r="K15" s="27" t="s">
        <v>21</v>
      </c>
      <c r="L15" s="27" t="s">
        <v>171</v>
      </c>
    </row>
    <row r="16" spans="2:12" x14ac:dyDescent="0.3">
      <c r="B16" s="282" t="s">
        <v>0</v>
      </c>
      <c r="C16" s="268"/>
      <c r="D16" s="268"/>
      <c r="E16" s="268"/>
      <c r="F16" s="283"/>
      <c r="G16" s="123">
        <f>G17</f>
        <v>71777.100000000006</v>
      </c>
      <c r="H16" s="123">
        <f>H17+H18</f>
        <v>56985</v>
      </c>
      <c r="I16" s="123">
        <f>I17+I18</f>
        <v>0</v>
      </c>
      <c r="J16" s="92">
        <f>J17+J18</f>
        <v>53731.76</v>
      </c>
      <c r="K16" s="92">
        <f>J16/G16*100</f>
        <v>74.85919603884804</v>
      </c>
      <c r="L16" s="92">
        <f>J16/H16*100</f>
        <v>94.291059050627354</v>
      </c>
    </row>
    <row r="17" spans="1:43" x14ac:dyDescent="0.3">
      <c r="B17" s="277" t="s">
        <v>56</v>
      </c>
      <c r="C17" s="278"/>
      <c r="D17" s="278"/>
      <c r="E17" s="278"/>
      <c r="F17" s="264"/>
      <c r="G17" s="124">
        <f>' Račun prihoda i rashoda'!G11</f>
        <v>71777.100000000006</v>
      </c>
      <c r="H17" s="124">
        <f>' Račun prihoda i rashoda'!H12</f>
        <v>56985</v>
      </c>
      <c r="I17" s="124">
        <f>' Račun prihoda i rashoda'!I12</f>
        <v>0</v>
      </c>
      <c r="J17" s="93">
        <f>' Račun prihoda i rashoda'!J12</f>
        <v>53731.76</v>
      </c>
      <c r="K17" s="93">
        <f>J17/G17*100</f>
        <v>74.85919603884804</v>
      </c>
      <c r="L17" s="93">
        <f>J17/H17*100</f>
        <v>94.291059050627354</v>
      </c>
    </row>
    <row r="18" spans="1:43" x14ac:dyDescent="0.3">
      <c r="B18" s="263" t="s">
        <v>61</v>
      </c>
      <c r="C18" s="264"/>
      <c r="D18" s="264"/>
      <c r="E18" s="264"/>
      <c r="F18" s="264"/>
      <c r="G18" s="124"/>
      <c r="H18" s="124"/>
      <c r="I18" s="124"/>
      <c r="J18" s="93"/>
      <c r="K18" s="93"/>
      <c r="L18" s="93"/>
    </row>
    <row r="19" spans="1:43" x14ac:dyDescent="0.3">
      <c r="B19" s="22" t="s">
        <v>1</v>
      </c>
      <c r="C19" s="37"/>
      <c r="D19" s="37"/>
      <c r="E19" s="37"/>
      <c r="F19" s="37"/>
      <c r="G19" s="123">
        <f>G20+G21</f>
        <v>69866.429999999993</v>
      </c>
      <c r="H19" s="123">
        <f>H20+H21</f>
        <v>56985</v>
      </c>
      <c r="I19" s="123">
        <f>I20+I21</f>
        <v>0</v>
      </c>
      <c r="J19" s="92">
        <f>J20+J21</f>
        <v>54451.279999999992</v>
      </c>
      <c r="K19" s="92">
        <f>J19/G19*100</f>
        <v>77.936256368043985</v>
      </c>
      <c r="L19" s="92">
        <f>J19/H19*100</f>
        <v>95.553707115907685</v>
      </c>
    </row>
    <row r="20" spans="1:43" x14ac:dyDescent="0.3">
      <c r="B20" s="285" t="s">
        <v>57</v>
      </c>
      <c r="C20" s="278"/>
      <c r="D20" s="278"/>
      <c r="E20" s="278"/>
      <c r="F20" s="278"/>
      <c r="G20" s="124">
        <f>' Račun prihoda i rashoda'!G36</f>
        <v>68653.34</v>
      </c>
      <c r="H20" s="124">
        <f>' Račun prihoda i rashoda'!H36</f>
        <v>54090</v>
      </c>
      <c r="I20" s="124">
        <f>' Račun prihoda i rashoda'!I36</f>
        <v>0</v>
      </c>
      <c r="J20" s="93">
        <f>' Račun prihoda i rashoda'!J36</f>
        <v>54451.279999999992</v>
      </c>
      <c r="K20" s="94">
        <f>J20/G20*100</f>
        <v>79.313373537252517</v>
      </c>
      <c r="L20" s="93">
        <f>J20/H20*100</f>
        <v>100.6679238306526</v>
      </c>
    </row>
    <row r="21" spans="1:43" x14ac:dyDescent="0.3">
      <c r="B21" s="263" t="s">
        <v>58</v>
      </c>
      <c r="C21" s="264"/>
      <c r="D21" s="264"/>
      <c r="E21" s="264"/>
      <c r="F21" s="264"/>
      <c r="G21" s="124">
        <f>' Račun prihoda i rashoda'!G67</f>
        <v>1213.0899999999999</v>
      </c>
      <c r="H21" s="124">
        <f>' Račun prihoda i rashoda'!H67</f>
        <v>2895</v>
      </c>
      <c r="I21" s="124">
        <f>' Račun prihoda i rashoda'!I67</f>
        <v>0</v>
      </c>
      <c r="J21" s="93"/>
      <c r="K21" s="94"/>
      <c r="L21" s="94">
        <f>J21/H21*100</f>
        <v>0</v>
      </c>
    </row>
    <row r="22" spans="1:43" x14ac:dyDescent="0.3">
      <c r="B22" s="267" t="s">
        <v>63</v>
      </c>
      <c r="C22" s="268"/>
      <c r="D22" s="268"/>
      <c r="E22" s="268"/>
      <c r="F22" s="268"/>
      <c r="G22" s="125">
        <f>G16-G19</f>
        <v>1910.6700000000128</v>
      </c>
      <c r="H22" s="123">
        <v>0</v>
      </c>
      <c r="I22" s="125">
        <v>0</v>
      </c>
      <c r="J22" s="95">
        <f>J16-J19</f>
        <v>-719.51999999998952</v>
      </c>
      <c r="K22" s="92"/>
      <c r="L22" s="95"/>
    </row>
    <row r="23" spans="1:43" ht="17.399999999999999" x14ac:dyDescent="0.3">
      <c r="B23" s="2"/>
      <c r="C23" s="17"/>
      <c r="D23" s="17"/>
      <c r="E23" s="17"/>
      <c r="F23" s="17"/>
      <c r="G23" s="17"/>
      <c r="H23" s="17"/>
      <c r="I23" s="18"/>
      <c r="J23" s="18"/>
      <c r="K23" s="18"/>
      <c r="L23" s="18"/>
    </row>
    <row r="24" spans="1:43" ht="18" customHeight="1" x14ac:dyDescent="0.3">
      <c r="B24" s="265" t="s">
        <v>64</v>
      </c>
      <c r="C24" s="265"/>
      <c r="D24" s="265"/>
      <c r="E24" s="265"/>
      <c r="F24" s="265"/>
      <c r="G24" s="17"/>
      <c r="H24" s="17"/>
      <c r="I24" s="18"/>
      <c r="J24" s="18"/>
      <c r="K24" s="18"/>
      <c r="L24" s="18"/>
    </row>
    <row r="25" spans="1:43" ht="26.4" x14ac:dyDescent="0.3">
      <c r="B25" s="272" t="s">
        <v>7</v>
      </c>
      <c r="C25" s="273"/>
      <c r="D25" s="273"/>
      <c r="E25" s="273"/>
      <c r="F25" s="274"/>
      <c r="G25" s="26" t="s">
        <v>161</v>
      </c>
      <c r="H25" s="1" t="s">
        <v>55</v>
      </c>
      <c r="I25" s="1" t="s">
        <v>52</v>
      </c>
      <c r="J25" s="26" t="s">
        <v>162</v>
      </c>
      <c r="K25" s="1" t="s">
        <v>19</v>
      </c>
      <c r="L25" s="1" t="s">
        <v>53</v>
      </c>
    </row>
    <row r="26" spans="1:43" s="29" customFormat="1" x14ac:dyDescent="0.3">
      <c r="B26" s="275">
        <v>1</v>
      </c>
      <c r="C26" s="275"/>
      <c r="D26" s="275"/>
      <c r="E26" s="275"/>
      <c r="F26" s="276"/>
      <c r="G26" s="28">
        <v>2</v>
      </c>
      <c r="H26" s="27">
        <v>3</v>
      </c>
      <c r="I26" s="27">
        <v>4</v>
      </c>
      <c r="J26" s="27">
        <v>5</v>
      </c>
      <c r="K26" s="27" t="s">
        <v>21</v>
      </c>
      <c r="L26" s="27" t="s">
        <v>22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pans="1:43" ht="15.75" customHeight="1" x14ac:dyDescent="0.3">
      <c r="A27" s="29"/>
      <c r="B27" s="277" t="s">
        <v>59</v>
      </c>
      <c r="C27" s="279"/>
      <c r="D27" s="279"/>
      <c r="E27" s="279"/>
      <c r="F27" s="280"/>
      <c r="G27" s="93"/>
      <c r="H27" s="19"/>
      <c r="I27" s="19"/>
      <c r="J27" s="19"/>
      <c r="K27" s="19"/>
      <c r="L27" s="19"/>
    </row>
    <row r="28" spans="1:43" x14ac:dyDescent="0.3">
      <c r="A28" s="29"/>
      <c r="B28" s="277" t="s">
        <v>60</v>
      </c>
      <c r="C28" s="278"/>
      <c r="D28" s="278"/>
      <c r="E28" s="278"/>
      <c r="F28" s="278"/>
      <c r="G28" s="93"/>
      <c r="H28" s="19"/>
      <c r="I28" s="19"/>
      <c r="J28" s="19"/>
      <c r="K28" s="19"/>
      <c r="L28" s="19"/>
    </row>
    <row r="29" spans="1:43" s="38" customFormat="1" ht="15" customHeight="1" x14ac:dyDescent="0.3">
      <c r="A29" s="29"/>
      <c r="B29" s="269" t="s">
        <v>62</v>
      </c>
      <c r="C29" s="270"/>
      <c r="D29" s="270"/>
      <c r="E29" s="270"/>
      <c r="F29" s="271"/>
      <c r="G29" s="92"/>
      <c r="H29" s="20"/>
      <c r="I29" s="20"/>
      <c r="J29" s="123"/>
      <c r="K29" s="20"/>
      <c r="L29" s="20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1:43" s="38" customFormat="1" ht="15" customHeight="1" x14ac:dyDescent="0.3">
      <c r="A30" s="29"/>
      <c r="B30" s="269" t="s">
        <v>65</v>
      </c>
      <c r="C30" s="270"/>
      <c r="D30" s="270"/>
      <c r="E30" s="270"/>
      <c r="F30" s="271"/>
      <c r="G30" s="92">
        <v>1719.23</v>
      </c>
      <c r="H30" s="20">
        <v>0</v>
      </c>
      <c r="I30" s="20">
        <v>0</v>
      </c>
      <c r="J30" s="123">
        <v>3629.9</v>
      </c>
      <c r="K30" s="20"/>
      <c r="L30" s="2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pans="1:43" x14ac:dyDescent="0.3">
      <c r="A31" s="29"/>
      <c r="B31" s="267" t="s">
        <v>66</v>
      </c>
      <c r="C31" s="268"/>
      <c r="D31" s="268"/>
      <c r="E31" s="268"/>
      <c r="F31" s="268"/>
      <c r="G31" s="92">
        <f>G22+G30</f>
        <v>3629.9000000000128</v>
      </c>
      <c r="H31" s="20">
        <v>0</v>
      </c>
      <c r="I31" s="20">
        <v>0</v>
      </c>
      <c r="J31" s="123">
        <f>J30+J22</f>
        <v>2910.3800000000106</v>
      </c>
      <c r="K31" s="20"/>
      <c r="L31" s="20"/>
    </row>
    <row r="32" spans="1:43" ht="15.6" x14ac:dyDescent="0.3">
      <c r="B32" s="14"/>
      <c r="C32" s="15"/>
      <c r="D32" s="15"/>
      <c r="E32" s="15"/>
      <c r="F32" s="15"/>
      <c r="G32" s="16"/>
      <c r="H32" s="16"/>
      <c r="I32" s="16"/>
      <c r="J32" s="16"/>
      <c r="K32" s="16"/>
    </row>
    <row r="33" spans="2:12" ht="15.6" x14ac:dyDescent="0.3">
      <c r="B33" s="281"/>
      <c r="C33" s="281"/>
      <c r="D33" s="281"/>
      <c r="E33" s="281"/>
      <c r="F33" s="281"/>
      <c r="G33" s="281"/>
      <c r="H33" s="281"/>
      <c r="I33" s="281"/>
      <c r="J33" s="281"/>
      <c r="K33" s="281"/>
      <c r="L33" s="281"/>
    </row>
    <row r="34" spans="2:12" ht="15.6" x14ac:dyDescent="0.3">
      <c r="B34" s="14"/>
      <c r="C34" s="15"/>
      <c r="D34" s="15"/>
      <c r="E34" s="15"/>
      <c r="F34" s="15"/>
      <c r="G34" s="16"/>
      <c r="H34" s="16"/>
      <c r="I34" s="16"/>
      <c r="J34" s="16"/>
      <c r="K34" s="16"/>
    </row>
    <row r="35" spans="2:12" ht="15" customHeight="1" x14ac:dyDescent="0.3">
      <c r="B35" s="286"/>
      <c r="C35" s="286"/>
      <c r="D35" s="286"/>
      <c r="E35" s="286"/>
      <c r="F35" s="286"/>
      <c r="G35" s="286"/>
      <c r="H35" s="286"/>
      <c r="I35" s="286"/>
      <c r="J35" s="286"/>
      <c r="K35" s="286"/>
      <c r="L35" s="286"/>
    </row>
    <row r="36" spans="2:12" x14ac:dyDescent="0.3"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2:12" ht="15" customHeight="1" x14ac:dyDescent="0.3"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</row>
    <row r="38" spans="2:12" ht="36.75" customHeight="1" x14ac:dyDescent="0.3">
      <c r="B38" s="286"/>
      <c r="C38" s="286"/>
      <c r="D38" s="286"/>
      <c r="E38" s="286"/>
      <c r="F38" s="286"/>
      <c r="G38" s="286"/>
      <c r="H38" s="286"/>
      <c r="I38" s="286"/>
      <c r="J38" s="286"/>
      <c r="K38" s="286"/>
      <c r="L38" s="286"/>
    </row>
    <row r="39" spans="2:12" x14ac:dyDescent="0.3">
      <c r="B39" s="284"/>
      <c r="C39" s="284"/>
      <c r="D39" s="284"/>
      <c r="E39" s="284"/>
      <c r="F39" s="284"/>
      <c r="G39" s="284"/>
      <c r="H39" s="284"/>
      <c r="I39" s="284"/>
      <c r="J39" s="284"/>
      <c r="K39" s="284"/>
    </row>
    <row r="40" spans="2:12" ht="15" customHeight="1" x14ac:dyDescent="0.3">
      <c r="B40" s="266"/>
      <c r="C40" s="266"/>
      <c r="D40" s="266"/>
      <c r="E40" s="266"/>
      <c r="F40" s="266"/>
      <c r="G40" s="266"/>
      <c r="H40" s="266"/>
      <c r="I40" s="266"/>
      <c r="J40" s="266"/>
      <c r="K40" s="266"/>
      <c r="L40" s="266"/>
    </row>
    <row r="41" spans="2:12" x14ac:dyDescent="0.3">
      <c r="B41" s="266"/>
      <c r="C41" s="266"/>
      <c r="D41" s="266"/>
      <c r="E41" s="266"/>
      <c r="F41" s="266"/>
      <c r="G41" s="266"/>
      <c r="H41" s="266"/>
      <c r="I41" s="266"/>
      <c r="J41" s="266"/>
      <c r="K41" s="266"/>
      <c r="L41" s="266"/>
    </row>
  </sheetData>
  <mergeCells count="30">
    <mergeCell ref="B4:G4"/>
    <mergeCell ref="B5:G5"/>
    <mergeCell ref="B10:L10"/>
    <mergeCell ref="B11:L11"/>
    <mergeCell ref="B12:L12"/>
    <mergeCell ref="B17:F17"/>
    <mergeCell ref="B13:F13"/>
    <mergeCell ref="B14:F14"/>
    <mergeCell ref="B39:F39"/>
    <mergeCell ref="G39:K39"/>
    <mergeCell ref="B20:F20"/>
    <mergeCell ref="B21:F21"/>
    <mergeCell ref="B35:L35"/>
    <mergeCell ref="B37:L38"/>
    <mergeCell ref="B2:G2"/>
    <mergeCell ref="B3:G3"/>
    <mergeCell ref="B18:F18"/>
    <mergeCell ref="B24:F24"/>
    <mergeCell ref="B40:L41"/>
    <mergeCell ref="B22:F22"/>
    <mergeCell ref="B31:F31"/>
    <mergeCell ref="B30:F30"/>
    <mergeCell ref="B25:F25"/>
    <mergeCell ref="B26:F26"/>
    <mergeCell ref="B28:F28"/>
    <mergeCell ref="B29:F29"/>
    <mergeCell ref="B27:F27"/>
    <mergeCell ref="B33:L33"/>
    <mergeCell ref="B15:F15"/>
    <mergeCell ref="B16:F16"/>
  </mergeCells>
  <pageMargins left="0.7" right="0.7" top="0.75" bottom="0.75" header="0.3" footer="0.3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O65"/>
  <sheetViews>
    <sheetView workbookViewId="0">
      <selection activeCell="J68" sqref="J68"/>
    </sheetView>
  </sheetViews>
  <sheetFormatPr defaultRowHeight="14.4" x14ac:dyDescent="0.3"/>
  <sheetData>
    <row r="2" spans="2:15" x14ac:dyDescent="0.3">
      <c r="B2" t="s">
        <v>88</v>
      </c>
    </row>
    <row r="3" spans="2:15" x14ac:dyDescent="0.3">
      <c r="B3" t="s">
        <v>93</v>
      </c>
    </row>
    <row r="6" spans="2:15" x14ac:dyDescent="0.3">
      <c r="C6" t="s">
        <v>196</v>
      </c>
    </row>
    <row r="7" spans="2:15" x14ac:dyDescent="0.3">
      <c r="O7" s="222"/>
    </row>
    <row r="8" spans="2:15" x14ac:dyDescent="0.3">
      <c r="O8" s="222"/>
    </row>
    <row r="9" spans="2:15" x14ac:dyDescent="0.3">
      <c r="B9" t="s">
        <v>197</v>
      </c>
      <c r="O9" s="222"/>
    </row>
    <row r="10" spans="2:15" x14ac:dyDescent="0.3">
      <c r="B10" t="s">
        <v>158</v>
      </c>
      <c r="O10" s="222"/>
    </row>
    <row r="11" spans="2:15" x14ac:dyDescent="0.3">
      <c r="O11" s="222"/>
    </row>
    <row r="12" spans="2:15" x14ac:dyDescent="0.3">
      <c r="B12" t="s">
        <v>159</v>
      </c>
      <c r="O12" s="222"/>
    </row>
    <row r="13" spans="2:15" x14ac:dyDescent="0.3">
      <c r="B13" t="s">
        <v>198</v>
      </c>
      <c r="O13" s="222"/>
    </row>
    <row r="14" spans="2:15" x14ac:dyDescent="0.3">
      <c r="B14" t="s">
        <v>199</v>
      </c>
      <c r="M14" t="s">
        <v>188</v>
      </c>
      <c r="O14" s="222"/>
    </row>
    <row r="15" spans="2:15" x14ac:dyDescent="0.3">
      <c r="B15" t="s">
        <v>189</v>
      </c>
    </row>
    <row r="16" spans="2:15" x14ac:dyDescent="0.3">
      <c r="B16" t="s">
        <v>160</v>
      </c>
      <c r="O16" s="222"/>
    </row>
    <row r="17" spans="2:15" x14ac:dyDescent="0.3">
      <c r="O17" s="222"/>
    </row>
    <row r="18" spans="2:15" x14ac:dyDescent="0.3">
      <c r="O18" s="222"/>
    </row>
    <row r="19" spans="2:15" x14ac:dyDescent="0.3">
      <c r="B19" s="256" t="s">
        <v>200</v>
      </c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7"/>
    </row>
    <row r="20" spans="2:15" x14ac:dyDescent="0.3">
      <c r="B20" s="256" t="s">
        <v>201</v>
      </c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7"/>
    </row>
    <row r="21" spans="2:15" x14ac:dyDescent="0.3">
      <c r="B21" s="256" t="s">
        <v>190</v>
      </c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7"/>
    </row>
    <row r="22" spans="2:15" x14ac:dyDescent="0.3">
      <c r="B22" s="256" t="s">
        <v>229</v>
      </c>
      <c r="C22" s="256"/>
      <c r="D22" s="256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7"/>
    </row>
    <row r="23" spans="2:15" x14ac:dyDescent="0.3">
      <c r="B23" s="256" t="s">
        <v>191</v>
      </c>
      <c r="C23" s="256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7"/>
    </row>
    <row r="24" spans="2:15" x14ac:dyDescent="0.3">
      <c r="B24" s="256" t="s">
        <v>228</v>
      </c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7"/>
    </row>
    <row r="25" spans="2:15" x14ac:dyDescent="0.3">
      <c r="B25" s="256" t="s">
        <v>230</v>
      </c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7"/>
    </row>
    <row r="26" spans="2:15" x14ac:dyDescent="0.3">
      <c r="B26" s="256" t="s">
        <v>206</v>
      </c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</row>
    <row r="27" spans="2:15" x14ac:dyDescent="0.3">
      <c r="B27" s="256" t="s">
        <v>207</v>
      </c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</row>
    <row r="28" spans="2:15" x14ac:dyDescent="0.3">
      <c r="B28" s="256" t="s">
        <v>212</v>
      </c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</row>
    <row r="29" spans="2:15" x14ac:dyDescent="0.3"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</row>
    <row r="30" spans="2:15" x14ac:dyDescent="0.3">
      <c r="B30" s="256" t="s">
        <v>209</v>
      </c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</row>
    <row r="31" spans="2:15" x14ac:dyDescent="0.3">
      <c r="B31" s="256" t="s">
        <v>208</v>
      </c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</row>
    <row r="32" spans="2:15" x14ac:dyDescent="0.3"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</row>
    <row r="34" spans="2:2" x14ac:dyDescent="0.3">
      <c r="B34" t="s">
        <v>192</v>
      </c>
    </row>
    <row r="35" spans="2:2" x14ac:dyDescent="0.3">
      <c r="B35" t="s">
        <v>213</v>
      </c>
    </row>
    <row r="36" spans="2:2" x14ac:dyDescent="0.3">
      <c r="B36" t="s">
        <v>193</v>
      </c>
    </row>
    <row r="37" spans="2:2" x14ac:dyDescent="0.3">
      <c r="B37" t="s">
        <v>214</v>
      </c>
    </row>
    <row r="38" spans="2:2" x14ac:dyDescent="0.3">
      <c r="B38" t="s">
        <v>215</v>
      </c>
    </row>
    <row r="39" spans="2:2" x14ac:dyDescent="0.3">
      <c r="B39" t="s">
        <v>216</v>
      </c>
    </row>
    <row r="40" spans="2:2" x14ac:dyDescent="0.3">
      <c r="B40" t="s">
        <v>217</v>
      </c>
    </row>
    <row r="41" spans="2:2" x14ac:dyDescent="0.3">
      <c r="B41" t="s">
        <v>218</v>
      </c>
    </row>
    <row r="42" spans="2:2" x14ac:dyDescent="0.3">
      <c r="B42" t="s">
        <v>194</v>
      </c>
    </row>
    <row r="43" spans="2:2" x14ac:dyDescent="0.3">
      <c r="B43" t="s">
        <v>219</v>
      </c>
    </row>
    <row r="44" spans="2:2" x14ac:dyDescent="0.3">
      <c r="B44" t="s">
        <v>202</v>
      </c>
    </row>
    <row r="45" spans="2:2" x14ac:dyDescent="0.3">
      <c r="B45" t="s">
        <v>203</v>
      </c>
    </row>
    <row r="46" spans="2:2" x14ac:dyDescent="0.3">
      <c r="B46" t="s">
        <v>220</v>
      </c>
    </row>
    <row r="47" spans="2:2" x14ac:dyDescent="0.3">
      <c r="B47" t="s">
        <v>221</v>
      </c>
    </row>
    <row r="48" spans="2:2" x14ac:dyDescent="0.3">
      <c r="B48" t="s">
        <v>222</v>
      </c>
    </row>
    <row r="49" spans="2:10" x14ac:dyDescent="0.3">
      <c r="B49" t="s">
        <v>204</v>
      </c>
    </row>
    <row r="50" spans="2:10" x14ac:dyDescent="0.3">
      <c r="B50" t="s">
        <v>205</v>
      </c>
    </row>
    <row r="52" spans="2:10" x14ac:dyDescent="0.3">
      <c r="B52" t="s">
        <v>13</v>
      </c>
    </row>
    <row r="53" spans="2:10" x14ac:dyDescent="0.3">
      <c r="B53" t="s">
        <v>223</v>
      </c>
    </row>
    <row r="54" spans="2:10" x14ac:dyDescent="0.3">
      <c r="B54" t="s">
        <v>224</v>
      </c>
    </row>
    <row r="55" spans="2:10" x14ac:dyDescent="0.3">
      <c r="B55" t="s">
        <v>225</v>
      </c>
    </row>
    <row r="56" spans="2:10" x14ac:dyDescent="0.3">
      <c r="B56" t="s">
        <v>234</v>
      </c>
    </row>
    <row r="57" spans="2:10" x14ac:dyDescent="0.3">
      <c r="B57" t="s">
        <v>226</v>
      </c>
    </row>
    <row r="58" spans="2:10" x14ac:dyDescent="0.3">
      <c r="B58" t="s">
        <v>235</v>
      </c>
    </row>
    <row r="59" spans="2:10" x14ac:dyDescent="0.3">
      <c r="B59" t="s">
        <v>227</v>
      </c>
    </row>
    <row r="64" spans="2:10" x14ac:dyDescent="0.3">
      <c r="H64" t="s">
        <v>195</v>
      </c>
      <c r="J64" t="s">
        <v>237</v>
      </c>
    </row>
    <row r="65" spans="10:10" x14ac:dyDescent="0.3">
      <c r="J65" t="s">
        <v>238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72"/>
  <sheetViews>
    <sheetView topLeftCell="C1" zoomScale="90" zoomScaleNormal="90" workbookViewId="0">
      <selection activeCell="H9" sqref="H9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5.44140625" customWidth="1"/>
    <col min="5" max="5" width="6.5546875" customWidth="1"/>
    <col min="6" max="6" width="50.33203125" customWidth="1"/>
    <col min="7" max="10" width="25.33203125" customWidth="1"/>
    <col min="11" max="12" width="15.6640625" customWidth="1"/>
  </cols>
  <sheetData>
    <row r="1" spans="2:12" ht="19.5" customHeight="1" x14ac:dyDescent="0.3">
      <c r="B1" s="294" t="s">
        <v>88</v>
      </c>
      <c r="C1" s="294"/>
      <c r="D1" s="294"/>
      <c r="E1" s="294"/>
      <c r="F1" s="294"/>
    </row>
    <row r="2" spans="2:12" ht="18.75" customHeight="1" x14ac:dyDescent="0.3">
      <c r="B2" s="290" t="s">
        <v>87</v>
      </c>
      <c r="C2" s="290"/>
      <c r="D2" s="290"/>
      <c r="E2" s="290"/>
      <c r="F2" s="290"/>
      <c r="G2" s="2"/>
      <c r="H2" s="2"/>
      <c r="I2" s="2"/>
      <c r="J2" s="2"/>
      <c r="K2" s="2"/>
    </row>
    <row r="3" spans="2:12" ht="15.75" customHeight="1" x14ac:dyDescent="0.3">
      <c r="B3" s="290" t="s">
        <v>14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</row>
    <row r="4" spans="2:12" ht="17.399999999999999" x14ac:dyDescent="0.3">
      <c r="B4" s="2"/>
      <c r="C4" s="2"/>
      <c r="D4" s="2"/>
      <c r="E4" s="2"/>
      <c r="F4" s="2"/>
      <c r="G4" s="2"/>
      <c r="H4" s="2"/>
      <c r="I4" s="2"/>
      <c r="J4" s="3"/>
      <c r="K4" s="3"/>
    </row>
    <row r="5" spans="2:12" ht="18" customHeight="1" x14ac:dyDescent="0.3">
      <c r="B5" s="290" t="s">
        <v>67</v>
      </c>
      <c r="C5" s="290"/>
      <c r="D5" s="290"/>
      <c r="E5" s="290"/>
      <c r="F5" s="290"/>
      <c r="G5" s="290"/>
      <c r="H5" s="290"/>
      <c r="I5" s="290"/>
      <c r="J5" s="290"/>
      <c r="K5" s="290"/>
      <c r="L5" s="290"/>
    </row>
    <row r="6" spans="2:12" ht="17.399999999999999" x14ac:dyDescent="0.3">
      <c r="B6" s="2"/>
      <c r="C6" s="2"/>
      <c r="D6" s="2"/>
      <c r="E6" s="2"/>
      <c r="F6" s="2"/>
      <c r="G6" s="2"/>
      <c r="H6" s="2"/>
      <c r="I6" s="2"/>
      <c r="J6" s="3"/>
      <c r="K6" s="3"/>
    </row>
    <row r="7" spans="2:12" ht="15.75" customHeight="1" x14ac:dyDescent="0.3">
      <c r="B7" s="290" t="s">
        <v>20</v>
      </c>
      <c r="C7" s="290"/>
      <c r="D7" s="290"/>
      <c r="E7" s="290"/>
      <c r="F7" s="290"/>
      <c r="G7" s="290"/>
      <c r="H7" s="290"/>
      <c r="I7" s="290"/>
      <c r="J7" s="290"/>
      <c r="K7" s="290"/>
      <c r="L7" s="290"/>
    </row>
    <row r="8" spans="2:12" ht="17.399999999999999" x14ac:dyDescent="0.3">
      <c r="B8" s="2"/>
      <c r="C8" s="2"/>
      <c r="D8" s="2"/>
      <c r="E8" s="2"/>
      <c r="F8" s="2"/>
      <c r="G8" s="2"/>
      <c r="H8" s="2"/>
      <c r="I8" s="2"/>
      <c r="J8" s="3"/>
      <c r="K8" s="3"/>
      <c r="L8" t="s">
        <v>103</v>
      </c>
    </row>
    <row r="9" spans="2:12" ht="26.4" x14ac:dyDescent="0.3">
      <c r="B9" s="291" t="s">
        <v>7</v>
      </c>
      <c r="C9" s="292"/>
      <c r="D9" s="292"/>
      <c r="E9" s="292"/>
      <c r="F9" s="293"/>
      <c r="G9" s="39" t="s">
        <v>161</v>
      </c>
      <c r="H9" s="39" t="s">
        <v>55</v>
      </c>
      <c r="I9" s="39" t="s">
        <v>52</v>
      </c>
      <c r="J9" s="39" t="s">
        <v>162</v>
      </c>
      <c r="K9" s="39" t="s">
        <v>19</v>
      </c>
      <c r="L9" s="39" t="s">
        <v>53</v>
      </c>
    </row>
    <row r="10" spans="2:12" ht="16.5" customHeight="1" x14ac:dyDescent="0.3">
      <c r="B10" s="291">
        <v>1</v>
      </c>
      <c r="C10" s="292"/>
      <c r="D10" s="292"/>
      <c r="E10" s="292"/>
      <c r="F10" s="293"/>
      <c r="G10" s="39">
        <v>2</v>
      </c>
      <c r="H10" s="39">
        <v>3</v>
      </c>
      <c r="I10" s="39">
        <v>4</v>
      </c>
      <c r="J10" s="39">
        <v>5</v>
      </c>
      <c r="K10" s="39" t="s">
        <v>21</v>
      </c>
      <c r="L10" s="39" t="s">
        <v>171</v>
      </c>
    </row>
    <row r="11" spans="2:12" ht="23.25" customHeight="1" x14ac:dyDescent="0.3">
      <c r="B11" s="60"/>
      <c r="C11" s="60"/>
      <c r="D11" s="60"/>
      <c r="E11" s="60"/>
      <c r="F11" s="60" t="s">
        <v>23</v>
      </c>
      <c r="G11" s="120">
        <f>G12+G26</f>
        <v>71777.100000000006</v>
      </c>
      <c r="H11" s="120">
        <f>H12+H26</f>
        <v>56985</v>
      </c>
      <c r="I11" s="120">
        <f>I12+I26</f>
        <v>0</v>
      </c>
      <c r="J11" s="121">
        <f>J12+J26</f>
        <v>53731.76</v>
      </c>
      <c r="K11" s="122">
        <f>J11/G11*100</f>
        <v>74.85919603884804</v>
      </c>
      <c r="L11" s="122">
        <f>J11/H11*100</f>
        <v>94.291059050627354</v>
      </c>
    </row>
    <row r="12" spans="2:12" s="46" customFormat="1" ht="21.75" customHeight="1" x14ac:dyDescent="0.3">
      <c r="B12" s="44">
        <v>6</v>
      </c>
      <c r="C12" s="44"/>
      <c r="D12" s="44"/>
      <c r="E12" s="44"/>
      <c r="F12" s="44" t="s">
        <v>2</v>
      </c>
      <c r="G12" s="116">
        <f>G13+G15+G18+G20+G23</f>
        <v>71777.100000000006</v>
      </c>
      <c r="H12" s="116">
        <f>H13+H15+H18+H20+H23</f>
        <v>56985</v>
      </c>
      <c r="I12" s="116">
        <f>I13+I15+I18+I20+I23</f>
        <v>0</v>
      </c>
      <c r="J12" s="91">
        <f>J13+J15+J18+J20+J23</f>
        <v>53731.76</v>
      </c>
      <c r="K12" s="64">
        <f>J12/G12*100</f>
        <v>74.85919603884804</v>
      </c>
      <c r="L12" s="64">
        <f>J12/H12*100</f>
        <v>94.291059050627354</v>
      </c>
    </row>
    <row r="13" spans="2:12" s="46" customFormat="1" ht="26.4" x14ac:dyDescent="0.3">
      <c r="B13" s="45"/>
      <c r="C13" s="47">
        <v>63</v>
      </c>
      <c r="D13" s="47"/>
      <c r="E13" s="47"/>
      <c r="F13" s="47" t="s">
        <v>24</v>
      </c>
      <c r="G13" s="82">
        <f>G14</f>
        <v>1035.73</v>
      </c>
      <c r="H13" s="82">
        <f>H14</f>
        <v>0</v>
      </c>
      <c r="I13" s="82">
        <f>I14</f>
        <v>0</v>
      </c>
      <c r="J13" s="85">
        <f>J14</f>
        <v>0</v>
      </c>
      <c r="K13" s="62"/>
      <c r="L13" s="62"/>
    </row>
    <row r="14" spans="2:12" s="46" customFormat="1" x14ac:dyDescent="0.3">
      <c r="B14" s="8"/>
      <c r="C14" s="8"/>
      <c r="D14" s="8"/>
      <c r="E14" s="8">
        <v>6331</v>
      </c>
      <c r="F14" s="8" t="s">
        <v>70</v>
      </c>
      <c r="G14" s="84">
        <v>1035.73</v>
      </c>
      <c r="H14" s="84">
        <v>0</v>
      </c>
      <c r="I14" s="84">
        <v>0</v>
      </c>
      <c r="J14" s="89">
        <v>0</v>
      </c>
      <c r="K14" s="63"/>
      <c r="L14" s="63"/>
    </row>
    <row r="15" spans="2:12" s="46" customFormat="1" x14ac:dyDescent="0.3">
      <c r="B15" s="48"/>
      <c r="C15" s="48">
        <v>64</v>
      </c>
      <c r="D15" s="48"/>
      <c r="E15" s="48"/>
      <c r="F15" s="48" t="s">
        <v>72</v>
      </c>
      <c r="G15" s="82">
        <f>G16</f>
        <v>0.08</v>
      </c>
      <c r="H15" s="82">
        <f>H16</f>
        <v>0</v>
      </c>
      <c r="I15" s="82">
        <f>I16</f>
        <v>0</v>
      </c>
      <c r="J15" s="85">
        <f>J16</f>
        <v>0.66</v>
      </c>
      <c r="K15" s="62">
        <f t="shared" ref="K15:K25" si="0">J15/G15*100</f>
        <v>825</v>
      </c>
      <c r="L15" s="62"/>
    </row>
    <row r="16" spans="2:12" s="46" customFormat="1" x14ac:dyDescent="0.3">
      <c r="B16" s="8"/>
      <c r="C16" s="8"/>
      <c r="D16" s="8"/>
      <c r="E16" s="8">
        <v>6413</v>
      </c>
      <c r="F16" s="8" t="s">
        <v>73</v>
      </c>
      <c r="G16" s="84">
        <v>0.08</v>
      </c>
      <c r="H16" s="84"/>
      <c r="I16" s="84">
        <v>0</v>
      </c>
      <c r="J16" s="89">
        <v>0.66</v>
      </c>
      <c r="K16" s="63">
        <f t="shared" si="0"/>
        <v>825</v>
      </c>
      <c r="L16" s="63"/>
    </row>
    <row r="17" spans="2:12" s="46" customFormat="1" x14ac:dyDescent="0.3">
      <c r="B17" s="48"/>
      <c r="C17" s="48">
        <v>65</v>
      </c>
      <c r="D17" s="48"/>
      <c r="E17" s="48"/>
      <c r="F17" s="48" t="s">
        <v>163</v>
      </c>
      <c r="G17" s="82"/>
      <c r="H17" s="82">
        <f>H18</f>
        <v>400</v>
      </c>
      <c r="I17" s="82"/>
      <c r="J17" s="85">
        <f>J18</f>
        <v>376.48</v>
      </c>
      <c r="K17" s="62"/>
      <c r="L17" s="62">
        <f t="shared" ref="L17:L25" si="1">J17/H17*100</f>
        <v>94.12</v>
      </c>
    </row>
    <row r="18" spans="2:12" s="46" customFormat="1" x14ac:dyDescent="0.3">
      <c r="B18" s="65"/>
      <c r="C18" s="65"/>
      <c r="D18" s="65">
        <v>652</v>
      </c>
      <c r="E18" s="65"/>
      <c r="F18" s="65" t="s">
        <v>164</v>
      </c>
      <c r="G18" s="115"/>
      <c r="H18" s="115">
        <f>H19</f>
        <v>400</v>
      </c>
      <c r="I18" s="115"/>
      <c r="J18" s="90">
        <f>J19</f>
        <v>376.48</v>
      </c>
      <c r="K18" s="69"/>
      <c r="L18" s="69">
        <f t="shared" si="1"/>
        <v>94.12</v>
      </c>
    </row>
    <row r="19" spans="2:12" s="46" customFormat="1" x14ac:dyDescent="0.3">
      <c r="B19" s="8"/>
      <c r="C19" s="8"/>
      <c r="D19" s="8"/>
      <c r="E19" s="8">
        <v>6526</v>
      </c>
      <c r="F19" s="8" t="s">
        <v>165</v>
      </c>
      <c r="G19" s="84"/>
      <c r="H19" s="84">
        <v>400</v>
      </c>
      <c r="I19" s="84"/>
      <c r="J19" s="89">
        <v>376.48</v>
      </c>
      <c r="K19" s="63"/>
      <c r="L19" s="63">
        <f t="shared" si="1"/>
        <v>94.12</v>
      </c>
    </row>
    <row r="20" spans="2:12" s="46" customFormat="1" ht="26.4" x14ac:dyDescent="0.3">
      <c r="B20" s="48"/>
      <c r="C20" s="48">
        <v>66</v>
      </c>
      <c r="D20" s="49"/>
      <c r="E20" s="49"/>
      <c r="F20" s="47" t="s">
        <v>25</v>
      </c>
      <c r="G20" s="82">
        <f t="shared" ref="G20:J21" si="2">G21</f>
        <v>4379.87</v>
      </c>
      <c r="H20" s="82">
        <f t="shared" si="2"/>
        <v>3495</v>
      </c>
      <c r="I20" s="82">
        <f t="shared" si="2"/>
        <v>0</v>
      </c>
      <c r="J20" s="85">
        <f t="shared" si="2"/>
        <v>265.5</v>
      </c>
      <c r="K20" s="62">
        <f t="shared" si="0"/>
        <v>6.0618237527597856</v>
      </c>
      <c r="L20" s="258">
        <f t="shared" si="1"/>
        <v>7.5965665236051496</v>
      </c>
    </row>
    <row r="21" spans="2:12" s="46" customFormat="1" x14ac:dyDescent="0.3">
      <c r="B21" s="65"/>
      <c r="C21" s="66"/>
      <c r="D21" s="67">
        <v>661</v>
      </c>
      <c r="E21" s="67"/>
      <c r="F21" s="68" t="s">
        <v>26</v>
      </c>
      <c r="G21" s="115">
        <f t="shared" si="2"/>
        <v>4379.87</v>
      </c>
      <c r="H21" s="115">
        <f t="shared" si="2"/>
        <v>3495</v>
      </c>
      <c r="I21" s="115">
        <f t="shared" si="2"/>
        <v>0</v>
      </c>
      <c r="J21" s="90">
        <f t="shared" si="2"/>
        <v>265.5</v>
      </c>
      <c r="K21" s="69">
        <f t="shared" si="0"/>
        <v>6.0618237527597856</v>
      </c>
      <c r="L21" s="69">
        <f t="shared" si="1"/>
        <v>7.5965665236051496</v>
      </c>
    </row>
    <row r="22" spans="2:12" s="46" customFormat="1" x14ac:dyDescent="0.3">
      <c r="B22" s="8"/>
      <c r="C22" s="25"/>
      <c r="D22" s="9"/>
      <c r="E22" s="9">
        <v>6615</v>
      </c>
      <c r="F22" s="11" t="s">
        <v>71</v>
      </c>
      <c r="G22" s="84">
        <v>4379.87</v>
      </c>
      <c r="H22" s="84">
        <v>3495</v>
      </c>
      <c r="I22" s="84">
        <v>0</v>
      </c>
      <c r="J22" s="89">
        <v>265.5</v>
      </c>
      <c r="K22" s="63">
        <f t="shared" si="0"/>
        <v>6.0618237527597856</v>
      </c>
      <c r="L22" s="63">
        <f t="shared" si="1"/>
        <v>7.5965665236051496</v>
      </c>
    </row>
    <row r="23" spans="2:12" s="46" customFormat="1" x14ac:dyDescent="0.3">
      <c r="B23" s="48"/>
      <c r="C23" s="48">
        <v>67</v>
      </c>
      <c r="D23" s="49"/>
      <c r="E23" s="49"/>
      <c r="F23" s="47" t="s">
        <v>74</v>
      </c>
      <c r="G23" s="82">
        <f t="shared" ref="G23:J24" si="3">G24</f>
        <v>66361.42</v>
      </c>
      <c r="H23" s="82">
        <f t="shared" si="3"/>
        <v>53090</v>
      </c>
      <c r="I23" s="82">
        <f t="shared" si="3"/>
        <v>0</v>
      </c>
      <c r="J23" s="85">
        <f t="shared" si="3"/>
        <v>53089.120000000003</v>
      </c>
      <c r="K23" s="62">
        <f t="shared" si="0"/>
        <v>79.99997588960575</v>
      </c>
      <c r="L23" s="62">
        <f t="shared" si="1"/>
        <v>99.998342437370511</v>
      </c>
    </row>
    <row r="24" spans="2:12" s="46" customFormat="1" ht="18.75" customHeight="1" x14ac:dyDescent="0.3">
      <c r="B24" s="65"/>
      <c r="C24" s="65"/>
      <c r="D24" s="67">
        <v>671</v>
      </c>
      <c r="E24" s="67"/>
      <c r="F24" s="68" t="s">
        <v>76</v>
      </c>
      <c r="G24" s="115">
        <f t="shared" si="3"/>
        <v>66361.42</v>
      </c>
      <c r="H24" s="115">
        <f t="shared" si="3"/>
        <v>53090</v>
      </c>
      <c r="I24" s="115">
        <f t="shared" si="3"/>
        <v>0</v>
      </c>
      <c r="J24" s="90">
        <f t="shared" si="3"/>
        <v>53089.120000000003</v>
      </c>
      <c r="K24" s="69">
        <f t="shared" si="0"/>
        <v>79.99997588960575</v>
      </c>
      <c r="L24" s="69">
        <f t="shared" si="1"/>
        <v>99.998342437370511</v>
      </c>
    </row>
    <row r="25" spans="2:12" s="46" customFormat="1" ht="17.25" customHeight="1" x14ac:dyDescent="0.3">
      <c r="B25" s="8"/>
      <c r="C25" s="8"/>
      <c r="D25" s="9"/>
      <c r="E25" s="9">
        <v>6711</v>
      </c>
      <c r="F25" s="11" t="s">
        <v>75</v>
      </c>
      <c r="G25" s="84">
        <v>66361.42</v>
      </c>
      <c r="H25" s="84">
        <v>53090</v>
      </c>
      <c r="I25" s="84">
        <v>0</v>
      </c>
      <c r="J25" s="89">
        <v>53089.120000000003</v>
      </c>
      <c r="K25" s="63">
        <f t="shared" si="0"/>
        <v>79.99997588960575</v>
      </c>
      <c r="L25" s="63">
        <f t="shared" si="1"/>
        <v>99.998342437370511</v>
      </c>
    </row>
    <row r="26" spans="2:12" s="55" customFormat="1" ht="19.5" customHeight="1" x14ac:dyDescent="0.3">
      <c r="B26" s="50">
        <v>7</v>
      </c>
      <c r="C26" s="50"/>
      <c r="D26" s="58"/>
      <c r="E26" s="58"/>
      <c r="F26" s="44" t="s">
        <v>3</v>
      </c>
      <c r="G26" s="116"/>
      <c r="H26" s="116"/>
      <c r="I26" s="116"/>
      <c r="J26" s="91"/>
      <c r="K26" s="64"/>
      <c r="L26" s="64"/>
    </row>
    <row r="27" spans="2:12" s="46" customFormat="1" x14ac:dyDescent="0.3">
      <c r="B27" s="48"/>
      <c r="C27" s="48">
        <v>72</v>
      </c>
      <c r="D27" s="49"/>
      <c r="E27" s="49"/>
      <c r="F27" s="56" t="s">
        <v>28</v>
      </c>
      <c r="G27" s="82"/>
      <c r="H27" s="82"/>
      <c r="I27" s="82"/>
      <c r="J27" s="85"/>
      <c r="K27" s="62"/>
      <c r="L27" s="62"/>
    </row>
    <row r="28" spans="2:12" s="46" customFormat="1" x14ac:dyDescent="0.3">
      <c r="B28" s="65"/>
      <c r="C28" s="65"/>
      <c r="D28" s="65">
        <v>721</v>
      </c>
      <c r="E28" s="65"/>
      <c r="F28" s="70" t="s">
        <v>29</v>
      </c>
      <c r="G28" s="115"/>
      <c r="H28" s="115"/>
      <c r="I28" s="115"/>
      <c r="J28" s="90"/>
      <c r="K28" s="69"/>
      <c r="L28" s="69"/>
    </row>
    <row r="29" spans="2:12" s="46" customFormat="1" x14ac:dyDescent="0.3">
      <c r="B29" s="8"/>
      <c r="C29" s="8"/>
      <c r="D29" s="8"/>
      <c r="E29" s="8">
        <v>7211</v>
      </c>
      <c r="F29" s="31" t="s">
        <v>30</v>
      </c>
      <c r="G29" s="84"/>
      <c r="H29" s="84"/>
      <c r="I29" s="84"/>
      <c r="J29" s="89"/>
      <c r="K29" s="63"/>
      <c r="L29" s="63"/>
    </row>
    <row r="30" spans="2:12" s="46" customFormat="1" x14ac:dyDescent="0.3">
      <c r="B30" s="8"/>
      <c r="C30" s="8"/>
      <c r="D30" s="8"/>
      <c r="E30" s="8" t="s">
        <v>18</v>
      </c>
      <c r="F30" s="31"/>
      <c r="G30" s="84"/>
      <c r="H30" s="84"/>
      <c r="I30" s="84"/>
      <c r="J30" s="89"/>
      <c r="K30" s="63"/>
      <c r="L30" s="63"/>
    </row>
    <row r="31" spans="2:12" ht="15.75" customHeight="1" x14ac:dyDescent="0.3"/>
    <row r="32" spans="2:12" ht="15.75" customHeight="1" x14ac:dyDescent="0.3">
      <c r="B32" s="2"/>
      <c r="C32" s="2"/>
      <c r="D32" s="2"/>
      <c r="E32" s="2"/>
      <c r="F32" s="2"/>
      <c r="G32" s="2"/>
      <c r="H32" s="2"/>
      <c r="I32" s="2"/>
      <c r="J32" s="3"/>
      <c r="K32" s="3"/>
      <c r="L32" s="3"/>
    </row>
    <row r="33" spans="2:12" ht="26.4" x14ac:dyDescent="0.3">
      <c r="B33" s="291" t="s">
        <v>7</v>
      </c>
      <c r="C33" s="292"/>
      <c r="D33" s="292"/>
      <c r="E33" s="292"/>
      <c r="F33" s="293"/>
      <c r="G33" s="39" t="s">
        <v>161</v>
      </c>
      <c r="H33" s="39" t="s">
        <v>55</v>
      </c>
      <c r="I33" s="39" t="s">
        <v>52</v>
      </c>
      <c r="J33" s="39" t="s">
        <v>162</v>
      </c>
      <c r="K33" s="39" t="s">
        <v>19</v>
      </c>
      <c r="L33" s="39" t="s">
        <v>53</v>
      </c>
    </row>
    <row r="34" spans="2:12" ht="12.75" customHeight="1" x14ac:dyDescent="0.3">
      <c r="B34" s="291">
        <v>1</v>
      </c>
      <c r="C34" s="292"/>
      <c r="D34" s="292"/>
      <c r="E34" s="292"/>
      <c r="F34" s="293"/>
      <c r="G34" s="39">
        <v>2</v>
      </c>
      <c r="H34" s="39">
        <v>3</v>
      </c>
      <c r="I34" s="39">
        <v>4</v>
      </c>
      <c r="J34" s="39">
        <v>5</v>
      </c>
      <c r="K34" s="39" t="s">
        <v>21</v>
      </c>
      <c r="L34" s="39" t="s">
        <v>171</v>
      </c>
    </row>
    <row r="35" spans="2:12" ht="25.5" customHeight="1" x14ac:dyDescent="0.3">
      <c r="B35" s="71"/>
      <c r="C35" s="71"/>
      <c r="D35" s="71"/>
      <c r="E35" s="71"/>
      <c r="F35" s="71" t="s">
        <v>8</v>
      </c>
      <c r="G35" s="80">
        <f>G36+G67</f>
        <v>69866.429999999993</v>
      </c>
      <c r="H35" s="80">
        <f>H36+H67</f>
        <v>56985</v>
      </c>
      <c r="I35" s="80">
        <f>I36+I67</f>
        <v>0</v>
      </c>
      <c r="J35" s="80">
        <f>J36+J67</f>
        <v>54451.279999999992</v>
      </c>
      <c r="K35" s="119">
        <f t="shared" ref="K35:K41" si="4">J35/G35*100</f>
        <v>77.936256368043985</v>
      </c>
      <c r="L35" s="117">
        <f t="shared" ref="L35:L70" si="5">J35/H35*100</f>
        <v>95.553707115907685</v>
      </c>
    </row>
    <row r="36" spans="2:12" ht="25.5" customHeight="1" x14ac:dyDescent="0.3">
      <c r="B36" s="44">
        <v>3</v>
      </c>
      <c r="C36" s="44"/>
      <c r="D36" s="44"/>
      <c r="E36" s="44"/>
      <c r="F36" s="44" t="s">
        <v>4</v>
      </c>
      <c r="G36" s="81">
        <f>G37+G44+G64</f>
        <v>68653.34</v>
      </c>
      <c r="H36" s="81">
        <f>H37+H44+H64</f>
        <v>54090</v>
      </c>
      <c r="I36" s="81">
        <f>I37+I44+I64</f>
        <v>0</v>
      </c>
      <c r="J36" s="81">
        <f>J37+J44+J64</f>
        <v>54451.279999999992</v>
      </c>
      <c r="K36" s="61">
        <f t="shared" si="4"/>
        <v>79.313373537252517</v>
      </c>
      <c r="L36" s="112">
        <f t="shared" si="5"/>
        <v>100.6679238306526</v>
      </c>
    </row>
    <row r="37" spans="2:12" ht="22.5" customHeight="1" x14ac:dyDescent="0.3">
      <c r="B37" s="45"/>
      <c r="C37" s="47">
        <v>31</v>
      </c>
      <c r="D37" s="47"/>
      <c r="E37" s="47"/>
      <c r="F37" s="75" t="s">
        <v>5</v>
      </c>
      <c r="G37" s="82">
        <f>G38+G40+G42</f>
        <v>56653.66</v>
      </c>
      <c r="H37" s="82">
        <f>H38+H40+H42</f>
        <v>45147</v>
      </c>
      <c r="I37" s="82">
        <f>I38+I40+I42</f>
        <v>0</v>
      </c>
      <c r="J37" s="82">
        <f>J38+J40+J42</f>
        <v>45199.039999999994</v>
      </c>
      <c r="K37" s="62">
        <f t="shared" si="4"/>
        <v>79.781323925056185</v>
      </c>
      <c r="L37" s="113">
        <f t="shared" si="5"/>
        <v>100.11526790262917</v>
      </c>
    </row>
    <row r="38" spans="2:12" x14ac:dyDescent="0.3">
      <c r="B38" s="51"/>
      <c r="C38" s="51"/>
      <c r="D38" s="51">
        <v>311</v>
      </c>
      <c r="E38" s="51"/>
      <c r="F38" s="52" t="s">
        <v>31</v>
      </c>
      <c r="G38" s="83">
        <f>G39</f>
        <v>47616.88</v>
      </c>
      <c r="H38" s="83">
        <f>H39</f>
        <v>39120</v>
      </c>
      <c r="I38" s="83">
        <f>I39</f>
        <v>0</v>
      </c>
      <c r="J38" s="83">
        <f>J39</f>
        <v>39189.74</v>
      </c>
      <c r="K38" s="102">
        <f t="shared" si="4"/>
        <v>82.302200396162021</v>
      </c>
      <c r="L38" s="118">
        <f t="shared" si="5"/>
        <v>100.17827198364006</v>
      </c>
    </row>
    <row r="39" spans="2:12" x14ac:dyDescent="0.3">
      <c r="B39" s="8"/>
      <c r="C39" s="8"/>
      <c r="D39" s="8"/>
      <c r="E39" s="8">
        <v>3111</v>
      </c>
      <c r="F39" s="8" t="s">
        <v>151</v>
      </c>
      <c r="G39" s="84">
        <v>47616.88</v>
      </c>
      <c r="H39" s="84">
        <v>39120</v>
      </c>
      <c r="I39" s="84">
        <v>0</v>
      </c>
      <c r="J39" s="84">
        <v>39189.74</v>
      </c>
      <c r="K39" s="103">
        <f t="shared" si="4"/>
        <v>82.302200396162021</v>
      </c>
      <c r="L39" s="114">
        <f t="shared" si="5"/>
        <v>100.17827198364006</v>
      </c>
    </row>
    <row r="40" spans="2:12" x14ac:dyDescent="0.3">
      <c r="B40" s="51"/>
      <c r="C40" s="51"/>
      <c r="D40" s="51">
        <v>312</v>
      </c>
      <c r="E40" s="51"/>
      <c r="F40" s="52" t="s">
        <v>77</v>
      </c>
      <c r="G40" s="83">
        <f>G41</f>
        <v>3681.76</v>
      </c>
      <c r="H40" s="83">
        <f>H41</f>
        <v>1108</v>
      </c>
      <c r="I40" s="83">
        <f>I41</f>
        <v>0</v>
      </c>
      <c r="J40" s="83">
        <f>J41</f>
        <v>1088.52</v>
      </c>
      <c r="K40" s="102">
        <f t="shared" si="4"/>
        <v>29.565207944026767</v>
      </c>
      <c r="L40" s="118">
        <f t="shared" si="5"/>
        <v>98.241877256317693</v>
      </c>
    </row>
    <row r="41" spans="2:12" x14ac:dyDescent="0.3">
      <c r="B41" s="8"/>
      <c r="C41" s="8"/>
      <c r="D41" s="8"/>
      <c r="E41" s="8">
        <v>3121</v>
      </c>
      <c r="F41" s="8" t="s">
        <v>152</v>
      </c>
      <c r="G41" s="84">
        <v>3681.76</v>
      </c>
      <c r="H41" s="84">
        <v>1108</v>
      </c>
      <c r="I41" s="84">
        <v>0</v>
      </c>
      <c r="J41" s="84">
        <v>1088.52</v>
      </c>
      <c r="K41" s="103">
        <f t="shared" si="4"/>
        <v>29.565207944026767</v>
      </c>
      <c r="L41" s="114">
        <f t="shared" si="5"/>
        <v>98.241877256317693</v>
      </c>
    </row>
    <row r="42" spans="2:12" x14ac:dyDescent="0.3">
      <c r="B42" s="51"/>
      <c r="C42" s="51"/>
      <c r="D42" s="51">
        <v>313</v>
      </c>
      <c r="E42" s="51"/>
      <c r="F42" s="52" t="s">
        <v>78</v>
      </c>
      <c r="G42" s="83">
        <f>G43</f>
        <v>5355.02</v>
      </c>
      <c r="H42" s="83">
        <f>H43</f>
        <v>4919</v>
      </c>
      <c r="I42" s="83">
        <f>I43</f>
        <v>0</v>
      </c>
      <c r="J42" s="83">
        <f>J43</f>
        <v>4920.78</v>
      </c>
      <c r="K42" s="102">
        <f>J42/G42*100</f>
        <v>91.890973329698099</v>
      </c>
      <c r="L42" s="118">
        <f t="shared" si="5"/>
        <v>100.0361862167107</v>
      </c>
    </row>
    <row r="43" spans="2:12" x14ac:dyDescent="0.3">
      <c r="B43" s="8"/>
      <c r="C43" s="8"/>
      <c r="D43" s="8"/>
      <c r="E43" s="8">
        <v>3132</v>
      </c>
      <c r="F43" s="8" t="s">
        <v>79</v>
      </c>
      <c r="G43" s="84">
        <v>5355.02</v>
      </c>
      <c r="H43" s="84">
        <v>4919</v>
      </c>
      <c r="I43" s="84">
        <v>0</v>
      </c>
      <c r="J43" s="84">
        <v>4920.78</v>
      </c>
      <c r="K43" s="103">
        <f>J43/G43*100</f>
        <v>91.890973329698099</v>
      </c>
      <c r="L43" s="114">
        <f t="shared" si="5"/>
        <v>100.0361862167107</v>
      </c>
    </row>
    <row r="44" spans="2:12" ht="21.75" customHeight="1" x14ac:dyDescent="0.3">
      <c r="B44" s="48"/>
      <c r="C44" s="48">
        <v>32</v>
      </c>
      <c r="D44" s="49"/>
      <c r="E44" s="49"/>
      <c r="F44" s="57" t="s">
        <v>15</v>
      </c>
      <c r="G44" s="85">
        <f>G45+G50+G53+G59</f>
        <v>11733.039999999999</v>
      </c>
      <c r="H44" s="82">
        <f>H45+H50+H53+H59</f>
        <v>8663</v>
      </c>
      <c r="I44" s="82">
        <f>I45+I50+I53+I59</f>
        <v>0</v>
      </c>
      <c r="J44" s="85">
        <f>J45+J50+J53+J59</f>
        <v>8933.3499999999985</v>
      </c>
      <c r="K44" s="62">
        <f>J44/G44*100</f>
        <v>76.138409142046726</v>
      </c>
      <c r="L44" s="113">
        <f t="shared" si="5"/>
        <v>103.12074339143481</v>
      </c>
    </row>
    <row r="45" spans="2:12" x14ac:dyDescent="0.3">
      <c r="B45" s="51"/>
      <c r="C45" s="51"/>
      <c r="D45" s="51">
        <v>321</v>
      </c>
      <c r="E45" s="51"/>
      <c r="F45" s="52" t="s">
        <v>32</v>
      </c>
      <c r="G45" s="86">
        <f>SUM(G46:G49)</f>
        <v>5394.2199999999993</v>
      </c>
      <c r="H45" s="83">
        <f>SUM(H46:H49)</f>
        <v>2500</v>
      </c>
      <c r="I45" s="83">
        <f>SUM(I46:I49)</f>
        <v>0</v>
      </c>
      <c r="J45" s="86">
        <f>SUM(J46:J49)</f>
        <v>2155.13</v>
      </c>
      <c r="K45" s="102">
        <f>J45/G45*100</f>
        <v>39.952578871458719</v>
      </c>
      <c r="L45" s="118">
        <f t="shared" si="5"/>
        <v>86.205200000000005</v>
      </c>
    </row>
    <row r="46" spans="2:12" x14ac:dyDescent="0.3">
      <c r="B46" s="8"/>
      <c r="C46" s="25"/>
      <c r="D46" s="8"/>
      <c r="E46" s="8">
        <v>3211</v>
      </c>
      <c r="F46" s="31" t="s">
        <v>133</v>
      </c>
      <c r="G46" s="87">
        <v>1244.06</v>
      </c>
      <c r="H46" s="84">
        <v>190</v>
      </c>
      <c r="I46" s="84"/>
      <c r="J46" s="87">
        <v>513.48</v>
      </c>
      <c r="K46" s="103">
        <f>J46/G46*100</f>
        <v>41.274536597913283</v>
      </c>
      <c r="L46" s="114">
        <f t="shared" si="5"/>
        <v>270.25263157894739</v>
      </c>
    </row>
    <row r="47" spans="2:12" x14ac:dyDescent="0.3">
      <c r="B47" s="8"/>
      <c r="C47" s="25"/>
      <c r="D47" s="8"/>
      <c r="E47" s="8">
        <v>3212</v>
      </c>
      <c r="F47" s="221" t="s">
        <v>134</v>
      </c>
      <c r="G47" s="87">
        <v>1894.56</v>
      </c>
      <c r="H47" s="84">
        <v>1645</v>
      </c>
      <c r="I47" s="84"/>
      <c r="J47" s="87">
        <v>1641.65</v>
      </c>
      <c r="K47" s="103">
        <f t="shared" ref="K47:K55" si="6">J47/G47*100</f>
        <v>86.650726290009288</v>
      </c>
      <c r="L47" s="114">
        <f t="shared" si="5"/>
        <v>99.796352583586639</v>
      </c>
    </row>
    <row r="48" spans="2:12" x14ac:dyDescent="0.3">
      <c r="B48" s="8"/>
      <c r="C48" s="25"/>
      <c r="D48" s="8"/>
      <c r="E48" s="8">
        <v>3213</v>
      </c>
      <c r="F48" s="221" t="s">
        <v>153</v>
      </c>
      <c r="G48" s="87">
        <v>1588.03</v>
      </c>
      <c r="H48" s="84">
        <v>465</v>
      </c>
      <c r="I48" s="84"/>
      <c r="J48" s="87"/>
      <c r="K48" s="103">
        <f t="shared" si="6"/>
        <v>0</v>
      </c>
      <c r="L48" s="114">
        <f t="shared" si="5"/>
        <v>0</v>
      </c>
    </row>
    <row r="49" spans="2:12" x14ac:dyDescent="0.3">
      <c r="B49" s="8"/>
      <c r="C49" s="25"/>
      <c r="D49" s="8"/>
      <c r="E49" s="8">
        <v>3214</v>
      </c>
      <c r="F49" s="221" t="s">
        <v>154</v>
      </c>
      <c r="G49" s="87">
        <v>667.57</v>
      </c>
      <c r="H49" s="84">
        <v>200</v>
      </c>
      <c r="I49" s="84"/>
      <c r="J49" s="87"/>
      <c r="K49" s="103">
        <f t="shared" si="6"/>
        <v>0</v>
      </c>
      <c r="L49" s="114">
        <f t="shared" si="5"/>
        <v>0</v>
      </c>
    </row>
    <row r="50" spans="2:12" x14ac:dyDescent="0.3">
      <c r="B50" s="51"/>
      <c r="C50" s="52"/>
      <c r="D50" s="51">
        <v>322</v>
      </c>
      <c r="E50" s="51"/>
      <c r="F50" s="76" t="s">
        <v>80</v>
      </c>
      <c r="G50" s="86">
        <f>SUM(G51:G52)</f>
        <v>2667.1800000000003</v>
      </c>
      <c r="H50" s="83">
        <f>SUM(H51:H52)</f>
        <v>1522</v>
      </c>
      <c r="I50" s="83">
        <f>SUM(I51:I52)</f>
        <v>0</v>
      </c>
      <c r="J50" s="86">
        <f>SUM(J51:J52)</f>
        <v>1512.53</v>
      </c>
      <c r="K50" s="102">
        <f t="shared" si="6"/>
        <v>56.70895852548383</v>
      </c>
      <c r="L50" s="118">
        <f t="shared" si="5"/>
        <v>99.377792378449399</v>
      </c>
    </row>
    <row r="51" spans="2:12" x14ac:dyDescent="0.3">
      <c r="B51" s="8"/>
      <c r="C51" s="25"/>
      <c r="D51" s="8"/>
      <c r="E51" s="8">
        <v>3221</v>
      </c>
      <c r="F51" s="31" t="s">
        <v>138</v>
      </c>
      <c r="G51" s="87">
        <v>303.8</v>
      </c>
      <c r="H51" s="84">
        <v>292</v>
      </c>
      <c r="I51" s="84">
        <v>0</v>
      </c>
      <c r="J51" s="87">
        <v>245.94</v>
      </c>
      <c r="K51" s="103">
        <f t="shared" si="6"/>
        <v>80.954575378538507</v>
      </c>
      <c r="L51" s="114">
        <f t="shared" si="5"/>
        <v>84.226027397260268</v>
      </c>
    </row>
    <row r="52" spans="2:12" x14ac:dyDescent="0.3">
      <c r="B52" s="8"/>
      <c r="C52" s="25"/>
      <c r="D52" s="8"/>
      <c r="E52" s="8">
        <v>3223</v>
      </c>
      <c r="F52" s="31" t="s">
        <v>139</v>
      </c>
      <c r="G52" s="87">
        <v>2363.38</v>
      </c>
      <c r="H52" s="84">
        <v>1230</v>
      </c>
      <c r="I52" s="84">
        <v>0</v>
      </c>
      <c r="J52" s="87">
        <v>1266.5899999999999</v>
      </c>
      <c r="K52" s="103">
        <f t="shared" si="6"/>
        <v>53.592312704685654</v>
      </c>
      <c r="L52" s="114">
        <f t="shared" si="5"/>
        <v>102.97479674796747</v>
      </c>
    </row>
    <row r="53" spans="2:12" x14ac:dyDescent="0.3">
      <c r="B53" s="51"/>
      <c r="C53" s="52"/>
      <c r="D53" s="51">
        <v>323</v>
      </c>
      <c r="E53" s="51"/>
      <c r="F53" s="76" t="s">
        <v>81</v>
      </c>
      <c r="G53" s="86">
        <f>SUM(G54:G58)</f>
        <v>2869.73</v>
      </c>
      <c r="H53" s="83">
        <f>SUM(H54:H58)</f>
        <v>3116</v>
      </c>
      <c r="I53" s="83">
        <f>SUM(I54:I58)</f>
        <v>0</v>
      </c>
      <c r="J53" s="86">
        <f>SUM(J54:J58)</f>
        <v>3778.73</v>
      </c>
      <c r="K53" s="102">
        <f t="shared" si="6"/>
        <v>131.67545378833549</v>
      </c>
      <c r="L53" s="118">
        <f t="shared" si="5"/>
        <v>121.2686136071887</v>
      </c>
    </row>
    <row r="54" spans="2:12" x14ac:dyDescent="0.3">
      <c r="B54" s="8"/>
      <c r="C54" s="25"/>
      <c r="D54" s="8"/>
      <c r="E54" s="8">
        <v>3231</v>
      </c>
      <c r="F54" s="31" t="s">
        <v>140</v>
      </c>
      <c r="G54" s="87">
        <v>598.01</v>
      </c>
      <c r="H54" s="84">
        <v>777</v>
      </c>
      <c r="I54" s="84"/>
      <c r="J54" s="87">
        <v>811.09</v>
      </c>
      <c r="K54" s="103">
        <f t="shared" si="6"/>
        <v>135.63151117874284</v>
      </c>
      <c r="L54" s="114">
        <f t="shared" si="5"/>
        <v>104.38738738738739</v>
      </c>
    </row>
    <row r="55" spans="2:12" x14ac:dyDescent="0.3">
      <c r="B55" s="8"/>
      <c r="C55" s="25"/>
      <c r="D55" s="8"/>
      <c r="E55" s="8">
        <v>3232</v>
      </c>
      <c r="F55" s="31" t="s">
        <v>155</v>
      </c>
      <c r="G55" s="87">
        <v>482.74</v>
      </c>
      <c r="H55" s="84">
        <v>790</v>
      </c>
      <c r="I55" s="84"/>
      <c r="J55" s="87">
        <v>790.1</v>
      </c>
      <c r="K55" s="103">
        <f t="shared" si="6"/>
        <v>163.66988440982723</v>
      </c>
      <c r="L55" s="114">
        <f t="shared" si="5"/>
        <v>100.01265822784811</v>
      </c>
    </row>
    <row r="56" spans="2:12" x14ac:dyDescent="0.3">
      <c r="B56" s="8"/>
      <c r="C56" s="25"/>
      <c r="D56" s="8"/>
      <c r="E56" s="8">
        <v>3233</v>
      </c>
      <c r="F56" s="31" t="s">
        <v>142</v>
      </c>
      <c r="G56" s="87">
        <v>430.42</v>
      </c>
      <c r="H56" s="84">
        <v>90</v>
      </c>
      <c r="I56" s="84"/>
      <c r="J56" s="87"/>
      <c r="K56" s="103">
        <v>0</v>
      </c>
      <c r="L56" s="114">
        <f t="shared" si="5"/>
        <v>0</v>
      </c>
    </row>
    <row r="57" spans="2:12" x14ac:dyDescent="0.3">
      <c r="B57" s="8"/>
      <c r="C57" s="25"/>
      <c r="D57" s="8"/>
      <c r="E57" s="8">
        <v>3237</v>
      </c>
      <c r="F57" s="31" t="s">
        <v>143</v>
      </c>
      <c r="G57" s="87">
        <v>1169.7</v>
      </c>
      <c r="H57" s="84">
        <v>1270</v>
      </c>
      <c r="I57" s="84"/>
      <c r="J57" s="87">
        <v>1436.54</v>
      </c>
      <c r="K57" s="103">
        <v>0</v>
      </c>
      <c r="L57" s="114">
        <f t="shared" si="5"/>
        <v>113.11338582677163</v>
      </c>
    </row>
    <row r="58" spans="2:12" x14ac:dyDescent="0.3">
      <c r="B58" s="8"/>
      <c r="C58" s="25"/>
      <c r="D58" s="8"/>
      <c r="E58" s="8">
        <v>3239</v>
      </c>
      <c r="F58" s="31" t="s">
        <v>144</v>
      </c>
      <c r="G58" s="87">
        <v>188.86</v>
      </c>
      <c r="H58" s="84">
        <v>189</v>
      </c>
      <c r="I58" s="84"/>
      <c r="J58" s="87">
        <v>741</v>
      </c>
      <c r="K58" s="103">
        <v>0</v>
      </c>
      <c r="L58" s="114">
        <f t="shared" si="5"/>
        <v>392.06349206349205</v>
      </c>
    </row>
    <row r="59" spans="2:12" x14ac:dyDescent="0.3">
      <c r="B59" s="51"/>
      <c r="C59" s="52"/>
      <c r="D59" s="51">
        <v>329</v>
      </c>
      <c r="E59" s="51"/>
      <c r="F59" s="76" t="s">
        <v>82</v>
      </c>
      <c r="G59" s="86">
        <f>SUM(G60:G63)</f>
        <v>801.91</v>
      </c>
      <c r="H59" s="83">
        <f>SUM(H60:H63)</f>
        <v>1525</v>
      </c>
      <c r="I59" s="83">
        <f>SUM(I60:I63)</f>
        <v>0</v>
      </c>
      <c r="J59" s="86">
        <f>SUM(J60:J63)</f>
        <v>1486.96</v>
      </c>
      <c r="K59" s="102">
        <f>J59/G59*100</f>
        <v>185.42729233953935</v>
      </c>
      <c r="L59" s="118">
        <f t="shared" si="5"/>
        <v>97.505573770491807</v>
      </c>
    </row>
    <row r="60" spans="2:12" x14ac:dyDescent="0.3">
      <c r="B60" s="8"/>
      <c r="C60" s="25"/>
      <c r="D60" s="8"/>
      <c r="E60" s="74">
        <v>3291</v>
      </c>
      <c r="F60" s="31" t="s">
        <v>156</v>
      </c>
      <c r="G60" s="87">
        <v>140.22999999999999</v>
      </c>
      <c r="H60" s="84">
        <v>805</v>
      </c>
      <c r="I60" s="84"/>
      <c r="J60" s="87">
        <v>801.68</v>
      </c>
      <c r="K60" s="103">
        <v>0</v>
      </c>
      <c r="L60" s="114">
        <f t="shared" si="5"/>
        <v>99.587577639751544</v>
      </c>
    </row>
    <row r="61" spans="2:12" x14ac:dyDescent="0.3">
      <c r="B61" s="8"/>
      <c r="C61" s="25"/>
      <c r="D61" s="9"/>
      <c r="E61" s="74">
        <v>3292</v>
      </c>
      <c r="F61" s="8" t="s">
        <v>147</v>
      </c>
      <c r="G61" s="87">
        <v>627.16999999999996</v>
      </c>
      <c r="H61" s="84">
        <v>650</v>
      </c>
      <c r="I61" s="84"/>
      <c r="J61" s="87">
        <v>650.58000000000004</v>
      </c>
      <c r="K61" s="103">
        <v>0</v>
      </c>
      <c r="L61" s="114">
        <f t="shared" si="5"/>
        <v>100.08923076923078</v>
      </c>
    </row>
    <row r="62" spans="2:12" x14ac:dyDescent="0.3">
      <c r="B62" s="8"/>
      <c r="C62" s="25"/>
      <c r="D62" s="9"/>
      <c r="E62" s="74">
        <v>3294</v>
      </c>
      <c r="F62" s="8" t="s">
        <v>157</v>
      </c>
      <c r="G62" s="87">
        <v>1.33</v>
      </c>
      <c r="H62" s="84"/>
      <c r="I62" s="84"/>
      <c r="J62" s="87">
        <v>1.5</v>
      </c>
      <c r="K62" s="103">
        <f>J62/G62*100</f>
        <v>112.78195488721805</v>
      </c>
      <c r="L62" s="114" t="e">
        <f t="shared" si="5"/>
        <v>#DIV/0!</v>
      </c>
    </row>
    <row r="63" spans="2:12" x14ac:dyDescent="0.3">
      <c r="B63" s="8"/>
      <c r="C63" s="8"/>
      <c r="D63" s="9"/>
      <c r="E63" s="74">
        <v>3295</v>
      </c>
      <c r="F63" s="8" t="s">
        <v>148</v>
      </c>
      <c r="G63" s="87">
        <v>33.18</v>
      </c>
      <c r="H63" s="84">
        <v>70</v>
      </c>
      <c r="I63" s="84">
        <v>0</v>
      </c>
      <c r="J63" s="87">
        <v>33.200000000000003</v>
      </c>
      <c r="K63" s="103">
        <v>0</v>
      </c>
      <c r="L63" s="114">
        <f t="shared" si="5"/>
        <v>47.428571428571431</v>
      </c>
    </row>
    <row r="64" spans="2:12" ht="22.5" customHeight="1" x14ac:dyDescent="0.3">
      <c r="B64" s="48"/>
      <c r="C64" s="48">
        <v>34</v>
      </c>
      <c r="D64" s="49"/>
      <c r="E64" s="78"/>
      <c r="F64" s="57" t="s">
        <v>83</v>
      </c>
      <c r="G64" s="82">
        <f t="shared" ref="G64:J65" si="7">G65</f>
        <v>266.64</v>
      </c>
      <c r="H64" s="82">
        <f t="shared" si="7"/>
        <v>280</v>
      </c>
      <c r="I64" s="82">
        <f t="shared" si="7"/>
        <v>0</v>
      </c>
      <c r="J64" s="85">
        <f t="shared" si="7"/>
        <v>318.89</v>
      </c>
      <c r="K64" s="62">
        <f>J64/G64*100</f>
        <v>119.59570957095708</v>
      </c>
      <c r="L64" s="113">
        <f t="shared" si="5"/>
        <v>113.88928571428572</v>
      </c>
    </row>
    <row r="65" spans="2:12" x14ac:dyDescent="0.3">
      <c r="B65" s="51"/>
      <c r="C65" s="51"/>
      <c r="D65" s="53">
        <v>343</v>
      </c>
      <c r="E65" s="77"/>
      <c r="F65" s="52" t="s">
        <v>84</v>
      </c>
      <c r="G65" s="83">
        <f t="shared" si="7"/>
        <v>266.64</v>
      </c>
      <c r="H65" s="83">
        <f t="shared" si="7"/>
        <v>280</v>
      </c>
      <c r="I65" s="83">
        <f t="shared" si="7"/>
        <v>0</v>
      </c>
      <c r="J65" s="86">
        <f t="shared" si="7"/>
        <v>318.89</v>
      </c>
      <c r="K65" s="102">
        <f>J65/G65*100</f>
        <v>119.59570957095708</v>
      </c>
      <c r="L65" s="118">
        <f t="shared" si="5"/>
        <v>113.88928571428572</v>
      </c>
    </row>
    <row r="66" spans="2:12" x14ac:dyDescent="0.3">
      <c r="B66" s="8"/>
      <c r="C66" s="8"/>
      <c r="D66" s="9"/>
      <c r="E66" s="74">
        <v>3431</v>
      </c>
      <c r="F66" s="8" t="s">
        <v>149</v>
      </c>
      <c r="G66" s="84">
        <v>266.64</v>
      </c>
      <c r="H66" s="84">
        <v>280</v>
      </c>
      <c r="I66" s="84">
        <v>0</v>
      </c>
      <c r="J66" s="87">
        <v>318.89</v>
      </c>
      <c r="K66" s="103">
        <f>J66/G66*100</f>
        <v>119.59570957095708</v>
      </c>
      <c r="L66" s="114">
        <f t="shared" si="5"/>
        <v>113.88928571428572</v>
      </c>
    </row>
    <row r="67" spans="2:12" ht="27" customHeight="1" x14ac:dyDescent="0.3">
      <c r="B67" s="72">
        <v>4</v>
      </c>
      <c r="C67" s="72"/>
      <c r="D67" s="72"/>
      <c r="E67" s="72"/>
      <c r="F67" s="73" t="s">
        <v>6</v>
      </c>
      <c r="G67" s="81">
        <f t="shared" ref="G67:J69" si="8">G68</f>
        <v>1213.0899999999999</v>
      </c>
      <c r="H67" s="81">
        <f t="shared" si="8"/>
        <v>2895</v>
      </c>
      <c r="I67" s="81">
        <f t="shared" si="8"/>
        <v>0</v>
      </c>
      <c r="J67" s="88">
        <f t="shared" si="8"/>
        <v>0</v>
      </c>
      <c r="K67" s="61">
        <v>0</v>
      </c>
      <c r="L67" s="112">
        <f t="shared" si="5"/>
        <v>0</v>
      </c>
    </row>
    <row r="68" spans="2:12" ht="23.25" customHeight="1" x14ac:dyDescent="0.3">
      <c r="B68" s="47"/>
      <c r="C68" s="47">
        <v>42</v>
      </c>
      <c r="D68" s="47"/>
      <c r="E68" s="47"/>
      <c r="F68" s="79" t="s">
        <v>85</v>
      </c>
      <c r="G68" s="85">
        <f t="shared" si="8"/>
        <v>1213.0899999999999</v>
      </c>
      <c r="H68" s="82">
        <f t="shared" si="8"/>
        <v>2895</v>
      </c>
      <c r="I68" s="82">
        <f t="shared" si="8"/>
        <v>0</v>
      </c>
      <c r="J68" s="85">
        <f t="shared" si="8"/>
        <v>0</v>
      </c>
      <c r="K68" s="62">
        <v>0</v>
      </c>
      <c r="L68" s="113">
        <f t="shared" si="5"/>
        <v>0</v>
      </c>
    </row>
    <row r="69" spans="2:12" x14ac:dyDescent="0.3">
      <c r="B69" s="54"/>
      <c r="C69" s="54"/>
      <c r="D69" s="51">
        <v>422</v>
      </c>
      <c r="E69" s="51"/>
      <c r="F69" s="51" t="s">
        <v>86</v>
      </c>
      <c r="G69" s="86">
        <f t="shared" si="8"/>
        <v>1213.0899999999999</v>
      </c>
      <c r="H69" s="83">
        <f t="shared" si="8"/>
        <v>2895</v>
      </c>
      <c r="I69" s="83">
        <f t="shared" si="8"/>
        <v>0</v>
      </c>
      <c r="J69" s="86">
        <f t="shared" si="8"/>
        <v>0</v>
      </c>
      <c r="K69" s="102">
        <v>0</v>
      </c>
      <c r="L69" s="118">
        <f t="shared" si="5"/>
        <v>0</v>
      </c>
    </row>
    <row r="70" spans="2:12" x14ac:dyDescent="0.3">
      <c r="B70" s="11"/>
      <c r="C70" s="11"/>
      <c r="D70" s="8"/>
      <c r="E70" s="8">
        <v>4221</v>
      </c>
      <c r="F70" s="8" t="s">
        <v>150</v>
      </c>
      <c r="G70" s="87">
        <v>1213.0899999999999</v>
      </c>
      <c r="H70" s="84">
        <v>2895</v>
      </c>
      <c r="I70" s="84">
        <v>0</v>
      </c>
      <c r="J70" s="87"/>
      <c r="K70" s="103">
        <v>0</v>
      </c>
      <c r="L70" s="114">
        <f t="shared" si="5"/>
        <v>0</v>
      </c>
    </row>
    <row r="72" spans="2:12" ht="18" x14ac:dyDescent="0.35">
      <c r="G72" s="223"/>
      <c r="H72" s="224"/>
      <c r="I72" s="224"/>
      <c r="J72" s="224"/>
    </row>
  </sheetData>
  <mergeCells count="9">
    <mergeCell ref="B34:F34"/>
    <mergeCell ref="B3:L3"/>
    <mergeCell ref="B5:L5"/>
    <mergeCell ref="B7:L7"/>
    <mergeCell ref="B1:F1"/>
    <mergeCell ref="B2:F2"/>
    <mergeCell ref="B9:F9"/>
    <mergeCell ref="B10:F10"/>
    <mergeCell ref="B33:F33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26"/>
  <sheetViews>
    <sheetView workbookViewId="0">
      <selection activeCell="F24" sqref="F24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5.6" x14ac:dyDescent="0.3">
      <c r="B1" s="287" t="s">
        <v>88</v>
      </c>
      <c r="C1" s="287"/>
    </row>
    <row r="2" spans="2:8" ht="15.6" x14ac:dyDescent="0.3">
      <c r="B2" s="287" t="s">
        <v>87</v>
      </c>
      <c r="C2" s="287"/>
    </row>
    <row r="3" spans="2:8" ht="17.399999999999999" x14ac:dyDescent="0.3">
      <c r="B3" s="2"/>
      <c r="C3" s="2"/>
      <c r="D3" s="2"/>
      <c r="E3" s="2"/>
      <c r="F3" s="3"/>
      <c r="G3" s="3"/>
      <c r="H3" s="3"/>
    </row>
    <row r="4" spans="2:8" ht="15.75" customHeight="1" x14ac:dyDescent="0.3">
      <c r="B4" s="290" t="s">
        <v>42</v>
      </c>
      <c r="C4" s="290"/>
      <c r="D4" s="290"/>
      <c r="E4" s="290"/>
      <c r="F4" s="290"/>
      <c r="G4" s="290"/>
      <c r="H4" s="290"/>
    </row>
    <row r="5" spans="2:8" ht="17.399999999999999" x14ac:dyDescent="0.3">
      <c r="B5" s="2"/>
      <c r="C5" s="2"/>
      <c r="D5" s="2"/>
      <c r="E5" s="2"/>
      <c r="F5" s="3"/>
      <c r="G5" s="3"/>
      <c r="H5" s="3" t="s">
        <v>103</v>
      </c>
    </row>
    <row r="6" spans="2:8" ht="26.4" x14ac:dyDescent="0.3">
      <c r="B6" s="39" t="s">
        <v>7</v>
      </c>
      <c r="C6" s="39" t="s">
        <v>161</v>
      </c>
      <c r="D6" s="39" t="s">
        <v>55</v>
      </c>
      <c r="E6" s="39" t="s">
        <v>52</v>
      </c>
      <c r="F6" s="39" t="s">
        <v>162</v>
      </c>
      <c r="G6" s="39" t="s">
        <v>19</v>
      </c>
      <c r="H6" s="39" t="s">
        <v>53</v>
      </c>
    </row>
    <row r="7" spans="2:8" x14ac:dyDescent="0.3">
      <c r="B7" s="39">
        <v>1</v>
      </c>
      <c r="C7" s="39">
        <v>2</v>
      </c>
      <c r="D7" s="39">
        <v>3</v>
      </c>
      <c r="E7" s="39">
        <v>4</v>
      </c>
      <c r="F7" s="39">
        <v>5</v>
      </c>
      <c r="G7" s="39" t="s">
        <v>21</v>
      </c>
      <c r="H7" s="39" t="s">
        <v>171</v>
      </c>
    </row>
    <row r="8" spans="2:8" x14ac:dyDescent="0.3">
      <c r="B8" s="44" t="s">
        <v>41</v>
      </c>
      <c r="C8" s="116">
        <f>C9+C11+C13+C15+C17</f>
        <v>71777.099999999991</v>
      </c>
      <c r="D8" s="116">
        <f>D9+D11+D13+D17</f>
        <v>56985</v>
      </c>
      <c r="E8" s="137">
        <f>E9+E13+E11+E17</f>
        <v>0</v>
      </c>
      <c r="F8" s="91">
        <f>F9+F11+F13+F17</f>
        <v>53731.76</v>
      </c>
      <c r="G8" s="64">
        <f>F8/C8*100</f>
        <v>74.859196038848054</v>
      </c>
      <c r="H8" s="64">
        <f>F8/D8*100</f>
        <v>94.291059050627354</v>
      </c>
    </row>
    <row r="9" spans="2:8" x14ac:dyDescent="0.3">
      <c r="B9" s="99" t="s">
        <v>39</v>
      </c>
      <c r="C9" s="134">
        <f>C10</f>
        <v>66361.42</v>
      </c>
      <c r="D9" s="134">
        <f>D10</f>
        <v>53090</v>
      </c>
      <c r="E9" s="134">
        <f>E10</f>
        <v>0</v>
      </c>
      <c r="F9" s="104">
        <f>F10</f>
        <v>53089.120000000003</v>
      </c>
      <c r="G9" s="100">
        <f>F9/C9*100</f>
        <v>79.99997588960575</v>
      </c>
      <c r="H9" s="100">
        <f>F9/D9*100</f>
        <v>99.998342437370511</v>
      </c>
    </row>
    <row r="10" spans="2:8" x14ac:dyDescent="0.3">
      <c r="B10" s="34" t="s">
        <v>38</v>
      </c>
      <c r="C10" s="84">
        <f>' Račun prihoda i rashoda'!G23</f>
        <v>66361.42</v>
      </c>
      <c r="D10" s="135">
        <v>53090</v>
      </c>
      <c r="E10" s="135">
        <v>0</v>
      </c>
      <c r="F10" s="105">
        <v>53089.120000000003</v>
      </c>
      <c r="G10" s="101">
        <f>F10/C10*100</f>
        <v>79.99997588960575</v>
      </c>
      <c r="H10" s="101">
        <f>F10/D10*100</f>
        <v>99.998342437370511</v>
      </c>
    </row>
    <row r="11" spans="2:8" x14ac:dyDescent="0.3">
      <c r="B11" s="99" t="s">
        <v>36</v>
      </c>
      <c r="C11" s="134"/>
      <c r="D11" s="134"/>
      <c r="E11" s="138"/>
      <c r="F11" s="104"/>
      <c r="G11" s="100"/>
      <c r="H11" s="100"/>
    </row>
    <row r="12" spans="2:8" x14ac:dyDescent="0.3">
      <c r="B12" s="32" t="s">
        <v>35</v>
      </c>
      <c r="C12" s="135"/>
      <c r="D12" s="135"/>
      <c r="E12" s="139"/>
      <c r="F12" s="105"/>
      <c r="G12" s="101"/>
      <c r="H12" s="101"/>
    </row>
    <row r="13" spans="2:8" x14ac:dyDescent="0.3">
      <c r="B13" s="99" t="s">
        <v>34</v>
      </c>
      <c r="C13" s="134">
        <f>C14</f>
        <v>4379.95</v>
      </c>
      <c r="D13" s="134">
        <f>D14</f>
        <v>3895</v>
      </c>
      <c r="E13" s="138">
        <f>E14</f>
        <v>0</v>
      </c>
      <c r="F13" s="104">
        <f>F14</f>
        <v>642.64</v>
      </c>
      <c r="G13" s="100">
        <f>F13/C13*100</f>
        <v>14.67231361088597</v>
      </c>
      <c r="H13" s="100">
        <f>F13/D13*100</f>
        <v>16.499101412066754</v>
      </c>
    </row>
    <row r="14" spans="2:8" x14ac:dyDescent="0.3">
      <c r="B14" s="32" t="s">
        <v>33</v>
      </c>
      <c r="C14" s="135">
        <f>' Račun prihoda i rashoda'!G15+' Račun prihoda i rashoda'!G20</f>
        <v>4379.95</v>
      </c>
      <c r="D14" s="135">
        <v>3895</v>
      </c>
      <c r="E14" s="139">
        <v>0</v>
      </c>
      <c r="F14" s="105">
        <v>642.64</v>
      </c>
      <c r="G14" s="101">
        <f>F14/C14*100</f>
        <v>14.67231361088597</v>
      </c>
      <c r="H14" s="101">
        <f>F14/D14*100</f>
        <v>16.499101412066754</v>
      </c>
    </row>
    <row r="15" spans="2:8" x14ac:dyDescent="0.3">
      <c r="B15" s="96" t="s">
        <v>91</v>
      </c>
      <c r="C15" s="127"/>
      <c r="D15" s="127"/>
      <c r="E15" s="140"/>
      <c r="F15" s="107"/>
      <c r="G15" s="108"/>
      <c r="H15" s="108"/>
    </row>
    <row r="16" spans="2:8" x14ac:dyDescent="0.3">
      <c r="B16" s="32" t="s">
        <v>92</v>
      </c>
      <c r="C16" s="135"/>
      <c r="D16" s="135"/>
      <c r="E16" s="139"/>
      <c r="F16" s="105"/>
      <c r="G16" s="101"/>
      <c r="H16" s="101"/>
    </row>
    <row r="17" spans="2:8" x14ac:dyDescent="0.3">
      <c r="B17" s="99" t="s">
        <v>89</v>
      </c>
      <c r="C17" s="134">
        <f>C18</f>
        <v>1035.73</v>
      </c>
      <c r="D17" s="134">
        <f>D18</f>
        <v>0</v>
      </c>
      <c r="E17" s="138">
        <f>E18</f>
        <v>0</v>
      </c>
      <c r="F17" s="104">
        <f>F18</f>
        <v>0</v>
      </c>
      <c r="G17" s="100">
        <v>0</v>
      </c>
      <c r="H17" s="100">
        <v>0</v>
      </c>
    </row>
    <row r="18" spans="2:8" x14ac:dyDescent="0.3">
      <c r="B18" s="32" t="s">
        <v>90</v>
      </c>
      <c r="C18" s="135">
        <f>' Račun prihoda i rashoda'!G13</f>
        <v>1035.73</v>
      </c>
      <c r="D18" s="135">
        <v>0</v>
      </c>
      <c r="E18" s="139">
        <v>0</v>
      </c>
      <c r="F18" s="105">
        <v>0</v>
      </c>
      <c r="G18" s="101">
        <v>0</v>
      </c>
      <c r="H18" s="101">
        <v>0</v>
      </c>
    </row>
    <row r="19" spans="2:8" ht="15.75" customHeight="1" x14ac:dyDescent="0.3">
      <c r="B19" s="44" t="s">
        <v>40</v>
      </c>
      <c r="C19" s="116">
        <f>C20+C22</f>
        <v>67723.56</v>
      </c>
      <c r="D19" s="116">
        <f>D20+D22+D24</f>
        <v>56985</v>
      </c>
      <c r="E19" s="137">
        <f>E20+E22+E24</f>
        <v>0</v>
      </c>
      <c r="F19" s="91">
        <f>F20+F22+F24</f>
        <v>54451.280000000006</v>
      </c>
      <c r="G19" s="64">
        <f>F19/C19*100</f>
        <v>80.402270642594701</v>
      </c>
      <c r="H19" s="64">
        <f>F19/D19*100</f>
        <v>95.553707115907699</v>
      </c>
    </row>
    <row r="20" spans="2:8" ht="15.75" customHeight="1" x14ac:dyDescent="0.3">
      <c r="B20" s="99" t="s">
        <v>39</v>
      </c>
      <c r="C20" s="134">
        <f>C21</f>
        <v>66361.42</v>
      </c>
      <c r="D20" s="134">
        <f>D21</f>
        <v>53090</v>
      </c>
      <c r="E20" s="134">
        <f>E21</f>
        <v>0</v>
      </c>
      <c r="F20" s="104">
        <f>F21</f>
        <v>53089.120000000003</v>
      </c>
      <c r="G20" s="100">
        <f>F20/C20*100</f>
        <v>79.99997588960575</v>
      </c>
      <c r="H20" s="100">
        <f>F20/D20*100</f>
        <v>99.998342437370511</v>
      </c>
    </row>
    <row r="21" spans="2:8" x14ac:dyDescent="0.3">
      <c r="B21" s="34" t="s">
        <v>38</v>
      </c>
      <c r="C21" s="84">
        <v>66361.42</v>
      </c>
      <c r="D21" s="84">
        <v>53090</v>
      </c>
      <c r="E21" s="84">
        <v>0</v>
      </c>
      <c r="F21" s="87">
        <v>53089.120000000003</v>
      </c>
      <c r="G21" s="103">
        <f>F21/C21*100</f>
        <v>79.99997588960575</v>
      </c>
      <c r="H21" s="103">
        <f>F21/D21*100</f>
        <v>99.998342437370511</v>
      </c>
    </row>
    <row r="22" spans="2:8" x14ac:dyDescent="0.3">
      <c r="B22" s="96" t="s">
        <v>34</v>
      </c>
      <c r="C22" s="126">
        <f>C23</f>
        <v>1362.14</v>
      </c>
      <c r="D22" s="126">
        <f>D23</f>
        <v>3895</v>
      </c>
      <c r="E22" s="141">
        <f>E23</f>
        <v>0</v>
      </c>
      <c r="F22" s="111">
        <f>F23</f>
        <v>1362.16</v>
      </c>
      <c r="G22" s="109">
        <f>F22/C22*100</f>
        <v>100.0014682778569</v>
      </c>
      <c r="H22" s="109">
        <f>F22/D22*100</f>
        <v>34.972015404364569</v>
      </c>
    </row>
    <row r="23" spans="2:8" x14ac:dyDescent="0.3">
      <c r="B23" s="32" t="s">
        <v>33</v>
      </c>
      <c r="C23" s="84">
        <v>1362.14</v>
      </c>
      <c r="D23" s="84">
        <v>3895</v>
      </c>
      <c r="E23" s="142">
        <v>0</v>
      </c>
      <c r="F23" s="87">
        <v>1362.16</v>
      </c>
      <c r="G23" s="103">
        <f>F23/C23*100</f>
        <v>100.0014682778569</v>
      </c>
      <c r="H23" s="103">
        <f>F23/D23*100</f>
        <v>34.972015404364569</v>
      </c>
    </row>
    <row r="24" spans="2:8" x14ac:dyDescent="0.3">
      <c r="B24" s="96" t="s">
        <v>89</v>
      </c>
      <c r="C24" s="126"/>
      <c r="D24" s="126">
        <f>D25</f>
        <v>0</v>
      </c>
      <c r="E24" s="141">
        <f>E25</f>
        <v>0</v>
      </c>
      <c r="F24" s="111">
        <f>F25</f>
        <v>0</v>
      </c>
      <c r="G24" s="109">
        <v>0</v>
      </c>
      <c r="H24" s="109">
        <v>0</v>
      </c>
    </row>
    <row r="25" spans="2:8" x14ac:dyDescent="0.3">
      <c r="B25" s="32" t="s">
        <v>90</v>
      </c>
      <c r="C25" s="84"/>
      <c r="D25" s="84">
        <v>0</v>
      </c>
      <c r="E25" s="142">
        <v>0</v>
      </c>
      <c r="F25" s="87">
        <v>0</v>
      </c>
      <c r="G25" s="103">
        <v>0</v>
      </c>
      <c r="H25" s="64">
        <v>0</v>
      </c>
    </row>
    <row r="26" spans="2:8" x14ac:dyDescent="0.3">
      <c r="B26" s="11" t="s">
        <v>18</v>
      </c>
      <c r="C26" s="84"/>
      <c r="D26" s="84"/>
      <c r="E26" s="142"/>
      <c r="F26" s="87"/>
      <c r="G26" s="103"/>
      <c r="H26" s="103"/>
    </row>
  </sheetData>
  <mergeCells count="3">
    <mergeCell ref="B4:H4"/>
    <mergeCell ref="B1:C1"/>
    <mergeCell ref="B2:C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4"/>
  <sheetViews>
    <sheetView workbookViewId="0">
      <selection activeCell="B3" sqref="B3"/>
    </sheetView>
  </sheetViews>
  <sheetFormatPr defaultRowHeight="14.4" x14ac:dyDescent="0.3"/>
  <cols>
    <col min="2" max="2" width="42.5546875" customWidth="1"/>
    <col min="3" max="6" width="25.33203125" customWidth="1"/>
    <col min="7" max="8" width="15.6640625" customWidth="1"/>
  </cols>
  <sheetData>
    <row r="1" spans="2:8" ht="15.6" x14ac:dyDescent="0.3">
      <c r="B1" s="287" t="s">
        <v>88</v>
      </c>
      <c r="C1" s="287"/>
    </row>
    <row r="2" spans="2:8" ht="15.6" x14ac:dyDescent="0.3">
      <c r="B2" s="287" t="s">
        <v>87</v>
      </c>
      <c r="C2" s="287"/>
    </row>
    <row r="3" spans="2:8" ht="17.399999999999999" x14ac:dyDescent="0.3">
      <c r="B3" s="2"/>
      <c r="C3" s="2"/>
      <c r="D3" s="2"/>
      <c r="E3" s="2"/>
      <c r="F3" s="3"/>
      <c r="G3" s="3"/>
      <c r="H3" s="3"/>
    </row>
    <row r="4" spans="2:8" ht="15.75" customHeight="1" x14ac:dyDescent="0.3">
      <c r="B4" s="290" t="s">
        <v>51</v>
      </c>
      <c r="C4" s="290"/>
      <c r="D4" s="290"/>
      <c r="E4" s="290"/>
      <c r="F4" s="290"/>
      <c r="G4" s="290"/>
      <c r="H4" s="290"/>
    </row>
    <row r="5" spans="2:8" ht="17.399999999999999" x14ac:dyDescent="0.3">
      <c r="B5" s="2"/>
      <c r="C5" s="2"/>
      <c r="D5" s="2"/>
      <c r="E5" s="2"/>
      <c r="F5" s="3"/>
      <c r="G5" s="3"/>
      <c r="H5" s="3" t="s">
        <v>103</v>
      </c>
    </row>
    <row r="6" spans="2:8" ht="26.4" x14ac:dyDescent="0.3">
      <c r="B6" s="39" t="s">
        <v>7</v>
      </c>
      <c r="C6" s="39" t="s">
        <v>166</v>
      </c>
      <c r="D6" s="39" t="s">
        <v>55</v>
      </c>
      <c r="E6" s="39" t="s">
        <v>52</v>
      </c>
      <c r="F6" s="39" t="s">
        <v>167</v>
      </c>
      <c r="G6" s="39" t="s">
        <v>19</v>
      </c>
      <c r="H6" s="39" t="s">
        <v>53</v>
      </c>
    </row>
    <row r="7" spans="2:8" x14ac:dyDescent="0.3">
      <c r="B7" s="39">
        <v>1</v>
      </c>
      <c r="C7" s="39">
        <v>2</v>
      </c>
      <c r="D7" s="39">
        <v>3</v>
      </c>
      <c r="E7" s="39">
        <v>4</v>
      </c>
      <c r="F7" s="39">
        <v>5</v>
      </c>
      <c r="G7" s="39" t="s">
        <v>21</v>
      </c>
      <c r="H7" s="39" t="s">
        <v>171</v>
      </c>
    </row>
    <row r="8" spans="2:8" ht="21" customHeight="1" x14ac:dyDescent="0.3">
      <c r="B8" s="44" t="s">
        <v>40</v>
      </c>
      <c r="C8" s="116">
        <f t="shared" ref="C8:F9" si="0">C9</f>
        <v>69866.429999999993</v>
      </c>
      <c r="D8" s="116">
        <f t="shared" si="0"/>
        <v>56985</v>
      </c>
      <c r="E8" s="116">
        <f t="shared" si="0"/>
        <v>0</v>
      </c>
      <c r="F8" s="59">
        <f t="shared" si="0"/>
        <v>54451.279999999992</v>
      </c>
      <c r="G8" s="64">
        <f>F8/C8*100</f>
        <v>77.936256368043985</v>
      </c>
      <c r="H8" s="64">
        <f>F8/D8*100</f>
        <v>95.553707115907685</v>
      </c>
    </row>
    <row r="9" spans="2:8" ht="15.75" customHeight="1" x14ac:dyDescent="0.3">
      <c r="B9" s="96" t="s">
        <v>95</v>
      </c>
      <c r="C9" s="126">
        <f t="shared" si="0"/>
        <v>69866.429999999993</v>
      </c>
      <c r="D9" s="126">
        <f t="shared" si="0"/>
        <v>56985</v>
      </c>
      <c r="E9" s="126">
        <f t="shared" si="0"/>
        <v>0</v>
      </c>
      <c r="F9" s="110">
        <f t="shared" si="0"/>
        <v>54451.279999999992</v>
      </c>
      <c r="G9" s="109">
        <f>F9/C9*100</f>
        <v>77.936256368043985</v>
      </c>
      <c r="H9" s="109">
        <f>F9/D9*100</f>
        <v>95.553707115907685</v>
      </c>
    </row>
    <row r="10" spans="2:8" x14ac:dyDescent="0.3">
      <c r="B10" s="35" t="s">
        <v>96</v>
      </c>
      <c r="C10" s="84">
        <f>' Račun prihoda i rashoda'!G35</f>
        <v>69866.429999999993</v>
      </c>
      <c r="D10" s="84">
        <f>' Račun prihoda i rashoda'!H35</f>
        <v>56985</v>
      </c>
      <c r="E10" s="84">
        <v>0</v>
      </c>
      <c r="F10" s="30">
        <f>' Račun prihoda i rashoda'!J35</f>
        <v>54451.279999999992</v>
      </c>
      <c r="G10" s="136">
        <f>F10/C10*100</f>
        <v>77.936256368043985</v>
      </c>
      <c r="H10" s="103">
        <f>F10/D10*100</f>
        <v>95.553707115907685</v>
      </c>
    </row>
    <row r="11" spans="2:8" x14ac:dyDescent="0.3">
      <c r="B11" s="12" t="s">
        <v>18</v>
      </c>
      <c r="C11" s="84"/>
      <c r="D11" s="5"/>
      <c r="E11" s="5"/>
      <c r="F11" s="30"/>
      <c r="G11" s="103"/>
      <c r="H11" s="103"/>
    </row>
    <row r="12" spans="2:8" x14ac:dyDescent="0.3">
      <c r="B12" s="96" t="s">
        <v>9</v>
      </c>
      <c r="C12" s="127"/>
      <c r="D12" s="97"/>
      <c r="E12" s="106"/>
      <c r="F12" s="98"/>
      <c r="G12" s="108"/>
      <c r="H12" s="108"/>
    </row>
    <row r="13" spans="2:8" ht="26.4" x14ac:dyDescent="0.3">
      <c r="B13" s="32" t="s">
        <v>10</v>
      </c>
      <c r="C13" s="84"/>
      <c r="D13" s="5"/>
      <c r="E13" s="6"/>
      <c r="F13" s="30"/>
      <c r="G13" s="103"/>
      <c r="H13" s="103"/>
    </row>
    <row r="14" spans="2:8" x14ac:dyDescent="0.3">
      <c r="B14" s="11" t="s">
        <v>18</v>
      </c>
      <c r="C14" s="84"/>
      <c r="D14" s="5"/>
      <c r="E14" s="6"/>
      <c r="F14" s="30"/>
      <c r="G14" s="103"/>
      <c r="H14" s="103"/>
    </row>
  </sheetData>
  <mergeCells count="3">
    <mergeCell ref="B4:H4"/>
    <mergeCell ref="B1:C1"/>
    <mergeCell ref="B2:C2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8"/>
  <sheetViews>
    <sheetView topLeftCell="B1" workbookViewId="0">
      <selection activeCell="J11" sqref="J11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x14ac:dyDescent="0.3">
      <c r="B1" s="295" t="s">
        <v>88</v>
      </c>
      <c r="C1" s="295"/>
      <c r="D1" s="295"/>
      <c r="E1" s="295"/>
      <c r="F1" s="295"/>
    </row>
    <row r="2" spans="2:12" x14ac:dyDescent="0.3">
      <c r="B2" s="295" t="s">
        <v>94</v>
      </c>
      <c r="C2" s="295"/>
      <c r="D2" s="295"/>
      <c r="E2" s="295"/>
      <c r="F2" s="295"/>
    </row>
    <row r="3" spans="2:12" ht="18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2" ht="18" customHeight="1" x14ac:dyDescent="0.3">
      <c r="B4" s="290" t="s">
        <v>68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</row>
    <row r="5" spans="2:12" ht="15.75" customHeight="1" x14ac:dyDescent="0.3">
      <c r="B5" s="290" t="s">
        <v>43</v>
      </c>
      <c r="C5" s="290"/>
      <c r="D5" s="290"/>
      <c r="E5" s="290"/>
      <c r="F5" s="290"/>
      <c r="G5" s="290"/>
      <c r="H5" s="290"/>
      <c r="I5" s="290"/>
      <c r="J5" s="290"/>
      <c r="K5" s="290"/>
      <c r="L5" s="290"/>
    </row>
    <row r="6" spans="2:12" ht="17.399999999999999" x14ac:dyDescent="0.3">
      <c r="B6" s="2"/>
      <c r="C6" s="2"/>
      <c r="D6" s="2"/>
      <c r="E6" s="2"/>
      <c r="F6" s="2"/>
      <c r="G6" s="2"/>
      <c r="H6" s="2"/>
      <c r="I6" s="2"/>
      <c r="J6" s="3"/>
      <c r="K6" s="3"/>
      <c r="L6" s="3" t="s">
        <v>103</v>
      </c>
    </row>
    <row r="7" spans="2:12" ht="25.5" customHeight="1" x14ac:dyDescent="0.3">
      <c r="B7" s="291" t="s">
        <v>7</v>
      </c>
      <c r="C7" s="292"/>
      <c r="D7" s="292"/>
      <c r="E7" s="292"/>
      <c r="F7" s="293"/>
      <c r="G7" s="41" t="s">
        <v>232</v>
      </c>
      <c r="H7" s="39" t="s">
        <v>55</v>
      </c>
      <c r="I7" s="41" t="s">
        <v>54</v>
      </c>
      <c r="J7" s="41" t="s">
        <v>233</v>
      </c>
      <c r="K7" s="41" t="s">
        <v>19</v>
      </c>
      <c r="L7" s="41" t="s">
        <v>53</v>
      </c>
    </row>
    <row r="8" spans="2:12" x14ac:dyDescent="0.3">
      <c r="B8" s="291">
        <v>1</v>
      </c>
      <c r="C8" s="292"/>
      <c r="D8" s="292"/>
      <c r="E8" s="292"/>
      <c r="F8" s="293"/>
      <c r="G8" s="41">
        <v>2</v>
      </c>
      <c r="H8" s="41">
        <v>3</v>
      </c>
      <c r="I8" s="41">
        <v>4</v>
      </c>
      <c r="J8" s="41">
        <v>5</v>
      </c>
      <c r="K8" s="41" t="s">
        <v>21</v>
      </c>
      <c r="L8" s="41" t="s">
        <v>22</v>
      </c>
    </row>
    <row r="9" spans="2:12" ht="26.4" x14ac:dyDescent="0.3">
      <c r="B9" s="7">
        <v>8</v>
      </c>
      <c r="C9" s="7"/>
      <c r="D9" s="7"/>
      <c r="E9" s="7"/>
      <c r="F9" s="7" t="s">
        <v>11</v>
      </c>
      <c r="G9" s="5"/>
      <c r="H9" s="5"/>
      <c r="I9" s="5"/>
      <c r="J9" s="30"/>
      <c r="K9" s="30"/>
      <c r="L9" s="30"/>
    </row>
    <row r="10" spans="2:12" x14ac:dyDescent="0.3">
      <c r="B10" s="7"/>
      <c r="C10" s="11">
        <v>84</v>
      </c>
      <c r="D10" s="11"/>
      <c r="E10" s="11"/>
      <c r="F10" s="11" t="s">
        <v>16</v>
      </c>
      <c r="G10" s="5"/>
      <c r="H10" s="5"/>
      <c r="I10" s="5"/>
      <c r="J10" s="30"/>
      <c r="K10" s="30"/>
      <c r="L10" s="30"/>
    </row>
    <row r="11" spans="2:12" ht="52.8" x14ac:dyDescent="0.3">
      <c r="B11" s="8"/>
      <c r="C11" s="8"/>
      <c r="D11" s="8">
        <v>841</v>
      </c>
      <c r="E11" s="8"/>
      <c r="F11" s="31" t="s">
        <v>44</v>
      </c>
      <c r="G11" s="5"/>
      <c r="H11" s="5"/>
      <c r="I11" s="5"/>
      <c r="J11" s="30"/>
      <c r="K11" s="30"/>
      <c r="L11" s="30"/>
    </row>
    <row r="12" spans="2:12" ht="26.4" x14ac:dyDescent="0.3">
      <c r="B12" s="8"/>
      <c r="C12" s="8"/>
      <c r="D12" s="8"/>
      <c r="E12" s="8">
        <v>8413</v>
      </c>
      <c r="F12" s="31" t="s">
        <v>45</v>
      </c>
      <c r="G12" s="5"/>
      <c r="H12" s="5"/>
      <c r="I12" s="5"/>
      <c r="J12" s="30"/>
      <c r="K12" s="30"/>
      <c r="L12" s="30"/>
    </row>
    <row r="13" spans="2:12" x14ac:dyDescent="0.3">
      <c r="B13" s="8"/>
      <c r="C13" s="8"/>
      <c r="D13" s="8"/>
      <c r="E13" s="9" t="s">
        <v>27</v>
      </c>
      <c r="F13" s="13"/>
      <c r="G13" s="5"/>
      <c r="H13" s="5"/>
      <c r="I13" s="5"/>
      <c r="J13" s="30"/>
      <c r="K13" s="30"/>
      <c r="L13" s="30"/>
    </row>
    <row r="14" spans="2:12" ht="26.4" x14ac:dyDescent="0.3">
      <c r="B14" s="10">
        <v>5</v>
      </c>
      <c r="C14" s="10"/>
      <c r="D14" s="10"/>
      <c r="E14" s="10"/>
      <c r="F14" s="23" t="s">
        <v>12</v>
      </c>
      <c r="G14" s="5"/>
      <c r="H14" s="5"/>
      <c r="I14" s="5"/>
      <c r="J14" s="30"/>
      <c r="K14" s="30"/>
      <c r="L14" s="30"/>
    </row>
    <row r="15" spans="2:12" ht="26.4" x14ac:dyDescent="0.3">
      <c r="B15" s="11"/>
      <c r="C15" s="11">
        <v>54</v>
      </c>
      <c r="D15" s="11"/>
      <c r="E15" s="11"/>
      <c r="F15" s="24" t="s">
        <v>17</v>
      </c>
      <c r="G15" s="5"/>
      <c r="H15" s="5"/>
      <c r="I15" s="6"/>
      <c r="J15" s="30"/>
      <c r="K15" s="30"/>
      <c r="L15" s="30"/>
    </row>
    <row r="16" spans="2:12" ht="66" x14ac:dyDescent="0.3">
      <c r="B16" s="11"/>
      <c r="C16" s="11"/>
      <c r="D16" s="11">
        <v>541</v>
      </c>
      <c r="E16" s="31"/>
      <c r="F16" s="31" t="s">
        <v>46</v>
      </c>
      <c r="G16" s="5"/>
      <c r="H16" s="5"/>
      <c r="I16" s="6"/>
      <c r="J16" s="30"/>
      <c r="K16" s="30"/>
      <c r="L16" s="30"/>
    </row>
    <row r="17" spans="2:12" ht="39.6" x14ac:dyDescent="0.3">
      <c r="B17" s="11"/>
      <c r="C17" s="11"/>
      <c r="D17" s="11"/>
      <c r="E17" s="31">
        <v>5413</v>
      </c>
      <c r="F17" s="31" t="s">
        <v>47</v>
      </c>
      <c r="G17" s="5"/>
      <c r="H17" s="5"/>
      <c r="I17" s="6"/>
      <c r="J17" s="30"/>
      <c r="K17" s="30"/>
      <c r="L17" s="30"/>
    </row>
    <row r="18" spans="2:12" x14ac:dyDescent="0.3">
      <c r="B18" s="12" t="s">
        <v>18</v>
      </c>
      <c r="C18" s="10"/>
      <c r="D18" s="10"/>
      <c r="E18" s="10"/>
      <c r="F18" s="23" t="s">
        <v>27</v>
      </c>
      <c r="G18" s="5"/>
      <c r="H18" s="5"/>
      <c r="I18" s="5"/>
      <c r="J18" s="30"/>
      <c r="K18" s="30"/>
      <c r="L18" s="30"/>
    </row>
  </sheetData>
  <mergeCells count="6">
    <mergeCell ref="B1:F1"/>
    <mergeCell ref="B7:F7"/>
    <mergeCell ref="B4:L4"/>
    <mergeCell ref="B5:L5"/>
    <mergeCell ref="B8:F8"/>
    <mergeCell ref="B2:F2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8"/>
  <sheetViews>
    <sheetView workbookViewId="0">
      <selection activeCell="F18" sqref="F18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5.6" x14ac:dyDescent="0.3">
      <c r="B1" s="287" t="s">
        <v>88</v>
      </c>
      <c r="C1" s="287"/>
    </row>
    <row r="2" spans="2:8" ht="15.6" x14ac:dyDescent="0.3">
      <c r="B2" s="287" t="s">
        <v>87</v>
      </c>
      <c r="C2" s="287"/>
    </row>
    <row r="3" spans="2:8" ht="17.399999999999999" x14ac:dyDescent="0.3">
      <c r="B3" s="2"/>
      <c r="C3" s="2"/>
      <c r="D3" s="2"/>
      <c r="E3" s="2"/>
      <c r="F3" s="3"/>
      <c r="G3" s="3"/>
      <c r="H3" s="3"/>
    </row>
    <row r="4" spans="2:8" ht="15.75" customHeight="1" x14ac:dyDescent="0.3">
      <c r="B4" s="290" t="s">
        <v>48</v>
      </c>
      <c r="C4" s="290"/>
      <c r="D4" s="290"/>
      <c r="E4" s="290"/>
      <c r="F4" s="290"/>
      <c r="G4" s="290"/>
      <c r="H4" s="290"/>
    </row>
    <row r="5" spans="2:8" ht="17.399999999999999" x14ac:dyDescent="0.3">
      <c r="B5" s="2"/>
      <c r="C5" s="2"/>
      <c r="D5" s="2"/>
      <c r="E5" s="2"/>
      <c r="F5" s="3"/>
      <c r="G5" s="3"/>
      <c r="H5" s="3" t="s">
        <v>103</v>
      </c>
    </row>
    <row r="6" spans="2:8" ht="26.4" x14ac:dyDescent="0.3">
      <c r="B6" s="39" t="s">
        <v>7</v>
      </c>
      <c r="C6" s="39" t="s">
        <v>232</v>
      </c>
      <c r="D6" s="39" t="s">
        <v>55</v>
      </c>
      <c r="E6" s="39" t="s">
        <v>52</v>
      </c>
      <c r="F6" s="39" t="s">
        <v>233</v>
      </c>
      <c r="G6" s="39" t="s">
        <v>19</v>
      </c>
      <c r="H6" s="39" t="s">
        <v>53</v>
      </c>
    </row>
    <row r="7" spans="2:8" x14ac:dyDescent="0.3">
      <c r="B7" s="39">
        <v>1</v>
      </c>
      <c r="C7" s="39">
        <v>2</v>
      </c>
      <c r="D7" s="39">
        <v>3</v>
      </c>
      <c r="E7" s="39">
        <v>4</v>
      </c>
      <c r="F7" s="39">
        <v>5</v>
      </c>
      <c r="G7" s="39" t="s">
        <v>21</v>
      </c>
      <c r="H7" s="39" t="s">
        <v>22</v>
      </c>
    </row>
    <row r="8" spans="2:8" x14ac:dyDescent="0.3">
      <c r="B8" s="7" t="s">
        <v>49</v>
      </c>
      <c r="C8" s="5"/>
      <c r="D8" s="5"/>
      <c r="E8" s="6"/>
      <c r="F8" s="30"/>
      <c r="G8" s="30"/>
      <c r="H8" s="30"/>
    </row>
    <row r="9" spans="2:8" x14ac:dyDescent="0.3">
      <c r="B9" s="7" t="s">
        <v>39</v>
      </c>
      <c r="C9" s="5"/>
      <c r="D9" s="5"/>
      <c r="E9" s="5"/>
      <c r="F9" s="30"/>
      <c r="G9" s="30"/>
      <c r="H9" s="30"/>
    </row>
    <row r="10" spans="2:8" x14ac:dyDescent="0.3">
      <c r="B10" s="34" t="s">
        <v>38</v>
      </c>
      <c r="C10" s="5"/>
      <c r="D10" s="5"/>
      <c r="E10" s="5"/>
      <c r="F10" s="30"/>
      <c r="G10" s="30"/>
      <c r="H10" s="30"/>
    </row>
    <row r="11" spans="2:8" x14ac:dyDescent="0.3">
      <c r="B11" s="33" t="s">
        <v>37</v>
      </c>
      <c r="C11" s="5"/>
      <c r="D11" s="5"/>
      <c r="E11" s="5"/>
      <c r="F11" s="30"/>
      <c r="G11" s="30"/>
      <c r="H11" s="30"/>
    </row>
    <row r="12" spans="2:8" x14ac:dyDescent="0.3">
      <c r="B12" s="33" t="s">
        <v>27</v>
      </c>
      <c r="C12" s="5"/>
      <c r="D12" s="5"/>
      <c r="E12" s="5"/>
      <c r="F12" s="30"/>
      <c r="G12" s="30"/>
      <c r="H12" s="30"/>
    </row>
    <row r="13" spans="2:8" x14ac:dyDescent="0.3">
      <c r="B13" s="7" t="s">
        <v>36</v>
      </c>
      <c r="C13" s="5"/>
      <c r="D13" s="5"/>
      <c r="E13" s="6"/>
      <c r="F13" s="30"/>
      <c r="G13" s="30"/>
      <c r="H13" s="30"/>
    </row>
    <row r="14" spans="2:8" x14ac:dyDescent="0.3">
      <c r="B14" s="32" t="s">
        <v>35</v>
      </c>
      <c r="C14" s="5"/>
      <c r="D14" s="5"/>
      <c r="E14" s="6"/>
      <c r="F14" s="30"/>
      <c r="G14" s="30"/>
      <c r="H14" s="30"/>
    </row>
    <row r="15" spans="2:8" x14ac:dyDescent="0.3">
      <c r="B15" s="7" t="s">
        <v>34</v>
      </c>
      <c r="C15" s="5"/>
      <c r="D15" s="5"/>
      <c r="E15" s="6"/>
      <c r="F15" s="30"/>
      <c r="G15" s="30"/>
      <c r="H15" s="30"/>
    </row>
    <row r="16" spans="2:8" x14ac:dyDescent="0.3">
      <c r="B16" s="32" t="s">
        <v>33</v>
      </c>
      <c r="C16" s="5"/>
      <c r="D16" s="5"/>
      <c r="E16" s="6"/>
      <c r="F16" s="30"/>
      <c r="G16" s="30"/>
      <c r="H16" s="30"/>
    </row>
    <row r="17" spans="2:8" x14ac:dyDescent="0.3">
      <c r="B17" s="11" t="s">
        <v>18</v>
      </c>
      <c r="C17" s="5"/>
      <c r="D17" s="5"/>
      <c r="E17" s="6"/>
      <c r="F17" s="30"/>
      <c r="G17" s="30"/>
      <c r="H17" s="30"/>
    </row>
    <row r="18" spans="2:8" x14ac:dyDescent="0.3">
      <c r="B18" s="32"/>
      <c r="C18" s="5"/>
      <c r="D18" s="5"/>
      <c r="E18" s="6"/>
      <c r="F18" s="30"/>
      <c r="G18" s="30"/>
      <c r="H18" s="30"/>
    </row>
    <row r="19" spans="2:8" ht="15.75" customHeight="1" x14ac:dyDescent="0.3">
      <c r="B19" s="7" t="s">
        <v>50</v>
      </c>
      <c r="C19" s="5"/>
      <c r="D19" s="5"/>
      <c r="E19" s="6"/>
      <c r="F19" s="30"/>
      <c r="G19" s="30"/>
      <c r="H19" s="30"/>
    </row>
    <row r="20" spans="2:8" ht="15.75" customHeight="1" x14ac:dyDescent="0.3">
      <c r="B20" s="7" t="s">
        <v>39</v>
      </c>
      <c r="C20" s="5"/>
      <c r="D20" s="5"/>
      <c r="E20" s="5"/>
      <c r="F20" s="30"/>
      <c r="G20" s="30"/>
      <c r="H20" s="30"/>
    </row>
    <row r="21" spans="2:8" x14ac:dyDescent="0.3">
      <c r="B21" s="34" t="s">
        <v>38</v>
      </c>
      <c r="C21" s="5"/>
      <c r="D21" s="5"/>
      <c r="E21" s="5"/>
      <c r="F21" s="30"/>
      <c r="G21" s="30"/>
      <c r="H21" s="30"/>
    </row>
    <row r="22" spans="2:8" x14ac:dyDescent="0.3">
      <c r="B22" s="33" t="s">
        <v>37</v>
      </c>
      <c r="C22" s="5"/>
      <c r="D22" s="5"/>
      <c r="E22" s="5"/>
      <c r="F22" s="30"/>
      <c r="G22" s="30"/>
      <c r="H22" s="30"/>
    </row>
    <row r="23" spans="2:8" x14ac:dyDescent="0.3">
      <c r="B23" s="33" t="s">
        <v>27</v>
      </c>
      <c r="C23" s="5"/>
      <c r="D23" s="5"/>
      <c r="E23" s="5"/>
      <c r="F23" s="30"/>
      <c r="G23" s="30"/>
      <c r="H23" s="30"/>
    </row>
    <row r="24" spans="2:8" x14ac:dyDescent="0.3">
      <c r="B24" s="7" t="s">
        <v>36</v>
      </c>
      <c r="C24" s="5"/>
      <c r="D24" s="5"/>
      <c r="E24" s="6"/>
      <c r="F24" s="30"/>
      <c r="G24" s="30"/>
      <c r="H24" s="30"/>
    </row>
    <row r="25" spans="2:8" x14ac:dyDescent="0.3">
      <c r="B25" s="32" t="s">
        <v>35</v>
      </c>
      <c r="C25" s="5"/>
      <c r="D25" s="5"/>
      <c r="E25" s="6"/>
      <c r="F25" s="30"/>
      <c r="G25" s="30"/>
      <c r="H25" s="30"/>
    </row>
    <row r="26" spans="2:8" x14ac:dyDescent="0.3">
      <c r="B26" s="7" t="s">
        <v>34</v>
      </c>
      <c r="C26" s="5"/>
      <c r="D26" s="5"/>
      <c r="E26" s="6"/>
      <c r="F26" s="30"/>
      <c r="G26" s="30"/>
      <c r="H26" s="30"/>
    </row>
    <row r="27" spans="2:8" x14ac:dyDescent="0.3">
      <c r="B27" s="32" t="s">
        <v>33</v>
      </c>
      <c r="C27" s="5"/>
      <c r="D27" s="5"/>
      <c r="E27" s="6"/>
      <c r="F27" s="30"/>
      <c r="G27" s="30"/>
      <c r="H27" s="30"/>
    </row>
    <row r="28" spans="2:8" x14ac:dyDescent="0.3">
      <c r="B28" s="11" t="s">
        <v>18</v>
      </c>
      <c r="C28" s="5"/>
      <c r="D28" s="5"/>
      <c r="E28" s="6"/>
      <c r="F28" s="30"/>
      <c r="G28" s="30"/>
      <c r="H28" s="30"/>
    </row>
  </sheetData>
  <mergeCells count="3">
    <mergeCell ref="B4:H4"/>
    <mergeCell ref="B1:C1"/>
    <mergeCell ref="B2:C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I12"/>
  <sheetViews>
    <sheetView workbookViewId="0">
      <selection activeCell="G17" sqref="G17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23.44140625" customWidth="1"/>
    <col min="5" max="5" width="50.33203125" customWidth="1"/>
    <col min="6" max="6" width="21.109375" customWidth="1"/>
    <col min="7" max="7" width="20" customWidth="1"/>
    <col min="8" max="8" width="18" customWidth="1"/>
    <col min="9" max="9" width="13.5546875" customWidth="1"/>
  </cols>
  <sheetData>
    <row r="2" spans="2:9" ht="15" customHeight="1" x14ac:dyDescent="0.3">
      <c r="B2" s="294" t="s">
        <v>88</v>
      </c>
      <c r="C2" s="294"/>
      <c r="D2" s="294" t="s">
        <v>88</v>
      </c>
      <c r="E2" s="294"/>
    </row>
    <row r="3" spans="2:9" ht="17.399999999999999" x14ac:dyDescent="0.3">
      <c r="B3" s="290" t="s">
        <v>87</v>
      </c>
      <c r="C3" s="290"/>
      <c r="D3" s="290" t="s">
        <v>87</v>
      </c>
      <c r="E3" s="290"/>
      <c r="F3" s="2"/>
      <c r="G3" s="2"/>
      <c r="H3" s="2"/>
      <c r="I3" s="3"/>
    </row>
    <row r="4" spans="2:9" ht="21.75" customHeight="1" x14ac:dyDescent="0.3">
      <c r="B4" s="290" t="s">
        <v>13</v>
      </c>
      <c r="C4" s="300"/>
      <c r="D4" s="300"/>
      <c r="E4" s="300"/>
      <c r="F4" s="300"/>
      <c r="G4" s="300"/>
      <c r="H4" s="300"/>
      <c r="I4" s="300"/>
    </row>
    <row r="5" spans="2:9" ht="14.25" customHeight="1" x14ac:dyDescent="0.3">
      <c r="B5" s="2"/>
      <c r="C5" s="2"/>
      <c r="D5" s="2"/>
      <c r="E5" s="2"/>
      <c r="F5" s="2"/>
      <c r="G5" s="2"/>
      <c r="H5" s="2"/>
      <c r="I5" s="3"/>
    </row>
    <row r="6" spans="2:9" ht="15.6" x14ac:dyDescent="0.3">
      <c r="B6" s="294" t="s">
        <v>69</v>
      </c>
      <c r="C6" s="294"/>
      <c r="D6" s="294"/>
      <c r="E6" s="294"/>
      <c r="F6" s="294"/>
      <c r="G6" s="294"/>
      <c r="H6" s="294"/>
      <c r="I6" s="294"/>
    </row>
    <row r="7" spans="2:9" ht="17.399999999999999" x14ac:dyDescent="0.3">
      <c r="B7" s="2"/>
      <c r="C7" s="2"/>
      <c r="D7" s="2"/>
      <c r="E7" s="2"/>
      <c r="F7" s="2"/>
      <c r="G7" s="2"/>
      <c r="H7" s="2"/>
      <c r="I7" s="3" t="s">
        <v>103</v>
      </c>
    </row>
    <row r="8" spans="2:9" ht="26.4" x14ac:dyDescent="0.3">
      <c r="B8" s="291" t="s">
        <v>7</v>
      </c>
      <c r="C8" s="292"/>
      <c r="D8" s="292"/>
      <c r="E8" s="293"/>
      <c r="F8" s="39" t="s">
        <v>55</v>
      </c>
      <c r="G8" s="39" t="s">
        <v>52</v>
      </c>
      <c r="H8" s="39" t="s">
        <v>172</v>
      </c>
      <c r="I8" s="39" t="s">
        <v>53</v>
      </c>
    </row>
    <row r="9" spans="2:9" s="29" customFormat="1" ht="15.75" customHeight="1" x14ac:dyDescent="0.2">
      <c r="B9" s="301">
        <v>1</v>
      </c>
      <c r="C9" s="302"/>
      <c r="D9" s="302"/>
      <c r="E9" s="303"/>
      <c r="F9" s="40">
        <v>2</v>
      </c>
      <c r="G9" s="40">
        <v>3</v>
      </c>
      <c r="H9" s="40">
        <v>4</v>
      </c>
      <c r="I9" s="40" t="s">
        <v>173</v>
      </c>
    </row>
    <row r="10" spans="2:9" s="131" customFormat="1" ht="30" customHeight="1" x14ac:dyDescent="0.3">
      <c r="B10" s="304" t="s">
        <v>97</v>
      </c>
      <c r="C10" s="305"/>
      <c r="D10" s="306"/>
      <c r="E10" s="129" t="s">
        <v>98</v>
      </c>
      <c r="F10" s="143">
        <f t="shared" ref="F10:H11" si="0">F11</f>
        <v>56985</v>
      </c>
      <c r="G10" s="130">
        <f t="shared" si="0"/>
        <v>0</v>
      </c>
      <c r="H10" s="130">
        <f t="shared" si="0"/>
        <v>54451.28</v>
      </c>
      <c r="I10" s="259">
        <f>H10/F10*100</f>
        <v>95.553707115907699</v>
      </c>
    </row>
    <row r="11" spans="2:9" s="42" customFormat="1" ht="30" customHeight="1" x14ac:dyDescent="0.3">
      <c r="B11" s="296" t="s">
        <v>99</v>
      </c>
      <c r="C11" s="297"/>
      <c r="D11" s="298"/>
      <c r="E11" s="132" t="s">
        <v>100</v>
      </c>
      <c r="F11" s="144">
        <f t="shared" si="0"/>
        <v>56985</v>
      </c>
      <c r="G11" s="133">
        <f t="shared" si="0"/>
        <v>0</v>
      </c>
      <c r="H11" s="133">
        <f t="shared" si="0"/>
        <v>54451.28</v>
      </c>
      <c r="I11" s="260">
        <f>H11/F11*100</f>
        <v>95.553707115907699</v>
      </c>
    </row>
    <row r="12" spans="2:9" s="42" customFormat="1" ht="36" customHeight="1" x14ac:dyDescent="0.3">
      <c r="B12" s="299" t="s">
        <v>101</v>
      </c>
      <c r="C12" s="299"/>
      <c r="D12" s="299"/>
      <c r="E12" s="43" t="s">
        <v>102</v>
      </c>
      <c r="F12" s="145">
        <v>56985</v>
      </c>
      <c r="G12" s="128">
        <v>0</v>
      </c>
      <c r="H12" s="128">
        <v>54451.28</v>
      </c>
      <c r="I12" s="261">
        <f>H12/F12*100</f>
        <v>95.553707115907699</v>
      </c>
    </row>
  </sheetData>
  <mergeCells count="9">
    <mergeCell ref="B2:E2"/>
    <mergeCell ref="B3:E3"/>
    <mergeCell ref="B11:D11"/>
    <mergeCell ref="B12:D12"/>
    <mergeCell ref="B4:I4"/>
    <mergeCell ref="B6:I6"/>
    <mergeCell ref="B8:E8"/>
    <mergeCell ref="B9:E9"/>
    <mergeCell ref="B10:D10"/>
  </mergeCells>
  <pageMargins left="0.7" right="0.7" top="0.75" bottom="0.75" header="0.3" footer="0.3"/>
  <pageSetup paperSize="9" scale="7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51"/>
  <sheetViews>
    <sheetView workbookViewId="0">
      <selection activeCell="F8" sqref="F8"/>
    </sheetView>
  </sheetViews>
  <sheetFormatPr defaultRowHeight="14.4" x14ac:dyDescent="0.3"/>
  <cols>
    <col min="1" max="1" width="13.44140625" customWidth="1"/>
    <col min="2" max="2" width="45.5546875" customWidth="1"/>
    <col min="3" max="3" width="12.33203125" customWidth="1"/>
    <col min="4" max="4" width="8.5546875" customWidth="1"/>
    <col min="5" max="5" width="13.88671875" customWidth="1"/>
    <col min="6" max="6" width="12.5546875" customWidth="1"/>
    <col min="7" max="7" width="10.6640625" customWidth="1"/>
    <col min="8" max="8" width="13.6640625" customWidth="1"/>
    <col min="9" max="9" width="13.5546875" customWidth="1"/>
    <col min="10" max="10" width="10.109375" customWidth="1"/>
    <col min="11" max="11" width="13.109375" customWidth="1"/>
    <col min="12" max="12" width="11.5546875" customWidth="1"/>
    <col min="13" max="13" width="11.109375" customWidth="1"/>
  </cols>
  <sheetData>
    <row r="1" spans="1:13" x14ac:dyDescent="0.3">
      <c r="A1" s="146"/>
      <c r="B1" s="147"/>
      <c r="C1" s="147"/>
      <c r="D1" s="148"/>
      <c r="E1" s="149"/>
      <c r="F1" s="150"/>
      <c r="G1" s="149"/>
      <c r="H1" s="150"/>
      <c r="I1" s="149"/>
      <c r="J1" s="149"/>
      <c r="K1" s="150"/>
    </row>
    <row r="2" spans="1:13" x14ac:dyDescent="0.3">
      <c r="A2" s="146"/>
      <c r="B2" s="151" t="s">
        <v>88</v>
      </c>
      <c r="C2" s="147"/>
      <c r="D2" s="148"/>
      <c r="E2" s="149"/>
      <c r="F2" s="150"/>
      <c r="G2" s="149"/>
      <c r="H2" s="150"/>
      <c r="I2" s="149"/>
      <c r="J2" s="149"/>
      <c r="K2" s="150"/>
    </row>
    <row r="3" spans="1:13" x14ac:dyDescent="0.3">
      <c r="A3" s="146"/>
      <c r="B3" s="151" t="s">
        <v>87</v>
      </c>
      <c r="C3" s="147"/>
      <c r="D3" s="148"/>
      <c r="E3" s="149"/>
      <c r="F3" s="150"/>
      <c r="G3" s="149"/>
      <c r="H3" s="150"/>
      <c r="I3" s="149"/>
      <c r="J3" s="149"/>
      <c r="K3" s="150"/>
    </row>
    <row r="4" spans="1:13" x14ac:dyDescent="0.3">
      <c r="A4" s="146"/>
      <c r="B4" s="151"/>
      <c r="C4" s="147"/>
      <c r="D4" s="148"/>
      <c r="E4" s="149"/>
      <c r="F4" s="150"/>
      <c r="G4" s="149"/>
      <c r="H4" s="150"/>
      <c r="I4" s="149"/>
      <c r="J4" s="149"/>
      <c r="K4" s="150"/>
    </row>
    <row r="5" spans="1:13" x14ac:dyDescent="0.3">
      <c r="A5" s="146"/>
      <c r="B5" s="308" t="s">
        <v>169</v>
      </c>
      <c r="C5" s="308"/>
      <c r="D5" s="308"/>
      <c r="E5" s="308"/>
      <c r="F5" s="308"/>
      <c r="G5" s="308"/>
      <c r="H5" s="308"/>
      <c r="I5" s="308"/>
      <c r="J5" s="308"/>
      <c r="K5" s="150"/>
    </row>
    <row r="6" spans="1:13" x14ac:dyDescent="0.3">
      <c r="A6" s="146"/>
      <c r="B6" s="147"/>
      <c r="C6" s="309" t="s">
        <v>113</v>
      </c>
      <c r="D6" s="309"/>
      <c r="E6" s="309"/>
      <c r="F6" s="150"/>
      <c r="G6" s="149"/>
      <c r="H6" s="150"/>
      <c r="I6" s="149"/>
      <c r="J6" s="149"/>
      <c r="K6" s="150"/>
    </row>
    <row r="7" spans="1:13" ht="17.399999999999999" x14ac:dyDescent="0.3">
      <c r="A7" s="307"/>
      <c r="B7" s="307"/>
      <c r="C7" s="307"/>
      <c r="D7" s="307"/>
      <c r="E7" s="307"/>
      <c r="F7" s="307"/>
      <c r="G7" s="307"/>
      <c r="H7" s="307"/>
      <c r="I7" s="307"/>
      <c r="J7" s="307"/>
      <c r="K7" s="307"/>
    </row>
    <row r="8" spans="1:13" ht="52.8" x14ac:dyDescent="0.3">
      <c r="A8" s="152" t="s">
        <v>104</v>
      </c>
      <c r="B8" s="152" t="s">
        <v>114</v>
      </c>
      <c r="C8" s="152" t="s">
        <v>175</v>
      </c>
      <c r="D8" s="153" t="s">
        <v>174</v>
      </c>
      <c r="E8" s="153" t="s">
        <v>178</v>
      </c>
      <c r="F8" s="154" t="s">
        <v>231</v>
      </c>
      <c r="G8" s="248" t="s">
        <v>19</v>
      </c>
      <c r="H8" s="153" t="s">
        <v>179</v>
      </c>
      <c r="I8" s="154" t="s">
        <v>176</v>
      </c>
      <c r="J8" s="248" t="s">
        <v>19</v>
      </c>
      <c r="K8" s="153" t="s">
        <v>183</v>
      </c>
      <c r="L8" s="154" t="s">
        <v>177</v>
      </c>
      <c r="M8" s="248" t="s">
        <v>19</v>
      </c>
    </row>
    <row r="9" spans="1:13" x14ac:dyDescent="0.3">
      <c r="A9" s="237">
        <v>1</v>
      </c>
      <c r="B9" s="237">
        <v>2</v>
      </c>
      <c r="C9" s="237">
        <v>3</v>
      </c>
      <c r="D9" s="238">
        <v>4</v>
      </c>
      <c r="E9" s="238">
        <v>5</v>
      </c>
      <c r="F9" s="239">
        <v>6</v>
      </c>
      <c r="G9" s="249" t="s">
        <v>180</v>
      </c>
      <c r="H9" s="238">
        <v>8</v>
      </c>
      <c r="I9" s="239">
        <v>9</v>
      </c>
      <c r="J9" s="249" t="s">
        <v>181</v>
      </c>
      <c r="K9" s="238">
        <v>11</v>
      </c>
      <c r="L9" s="239">
        <v>12</v>
      </c>
      <c r="M9" s="249" t="s">
        <v>182</v>
      </c>
    </row>
    <row r="10" spans="1:13" ht="23.25" customHeight="1" x14ac:dyDescent="0.3">
      <c r="A10" s="217" t="s">
        <v>105</v>
      </c>
      <c r="B10" s="218" t="s">
        <v>106</v>
      </c>
      <c r="C10" s="232">
        <f t="shared" ref="C10:D12" si="0">C11</f>
        <v>56985</v>
      </c>
      <c r="D10" s="219">
        <f t="shared" si="0"/>
        <v>0</v>
      </c>
      <c r="E10" s="155"/>
      <c r="F10" s="156"/>
      <c r="G10" s="156"/>
      <c r="H10" s="155"/>
      <c r="I10" s="156"/>
      <c r="J10" s="250"/>
      <c r="K10" s="155"/>
      <c r="L10" s="156"/>
      <c r="M10" s="250"/>
    </row>
    <row r="11" spans="1:13" ht="24" customHeight="1" x14ac:dyDescent="0.3">
      <c r="A11" s="206" t="s">
        <v>107</v>
      </c>
      <c r="B11" s="210" t="s">
        <v>106</v>
      </c>
      <c r="C11" s="233">
        <f t="shared" si="0"/>
        <v>56985</v>
      </c>
      <c r="D11" s="209">
        <f t="shared" si="0"/>
        <v>0</v>
      </c>
      <c r="E11" s="157"/>
      <c r="F11" s="158"/>
      <c r="G11" s="158"/>
      <c r="H11" s="157"/>
      <c r="I11" s="158"/>
      <c r="J11" s="251"/>
      <c r="K11" s="157"/>
      <c r="L11" s="158"/>
      <c r="M11" s="251"/>
    </row>
    <row r="12" spans="1:13" ht="25.5" customHeight="1" x14ac:dyDescent="0.3">
      <c r="A12" s="205" t="s">
        <v>108</v>
      </c>
      <c r="B12" s="208" t="s">
        <v>109</v>
      </c>
      <c r="C12" s="234">
        <f t="shared" si="0"/>
        <v>56985</v>
      </c>
      <c r="D12" s="207">
        <f t="shared" si="0"/>
        <v>0</v>
      </c>
      <c r="E12" s="157"/>
      <c r="F12" s="158"/>
      <c r="G12" s="158"/>
      <c r="H12" s="157"/>
      <c r="I12" s="158"/>
      <c r="J12" s="251"/>
      <c r="K12" s="159"/>
      <c r="L12" s="158"/>
      <c r="M12" s="251"/>
    </row>
    <row r="13" spans="1:13" x14ac:dyDescent="0.3">
      <c r="A13" s="211" t="s">
        <v>110</v>
      </c>
      <c r="B13" s="212" t="s">
        <v>111</v>
      </c>
      <c r="C13" s="235">
        <v>56985</v>
      </c>
      <c r="D13" s="213">
        <v>0</v>
      </c>
      <c r="E13" s="160"/>
      <c r="F13" s="161"/>
      <c r="G13" s="161"/>
      <c r="H13" s="162"/>
      <c r="I13" s="163"/>
      <c r="J13" s="252"/>
      <c r="K13" s="162"/>
      <c r="L13" s="161"/>
      <c r="M13" s="255"/>
    </row>
    <row r="14" spans="1:13" ht="13.5" customHeight="1" x14ac:dyDescent="0.3">
      <c r="A14" s="214"/>
      <c r="B14" s="215" t="s">
        <v>112</v>
      </c>
      <c r="C14" s="236"/>
      <c r="D14" s="216"/>
      <c r="E14" s="164"/>
      <c r="F14" s="165"/>
      <c r="G14" s="165"/>
      <c r="H14" s="164"/>
      <c r="I14" s="165"/>
      <c r="J14" s="253"/>
      <c r="K14" s="164"/>
      <c r="L14" s="165"/>
      <c r="M14" s="253"/>
    </row>
    <row r="15" spans="1:13" ht="7.5" customHeight="1" x14ac:dyDescent="0.3">
      <c r="A15" s="166"/>
      <c r="B15" s="167"/>
      <c r="C15" s="167"/>
      <c r="D15" s="168"/>
      <c r="E15" s="169"/>
      <c r="F15" s="170"/>
      <c r="G15" s="170"/>
      <c r="H15" s="169"/>
      <c r="I15" s="170"/>
      <c r="J15" s="254"/>
      <c r="K15" s="169"/>
      <c r="L15" s="170"/>
      <c r="M15" s="254"/>
    </row>
    <row r="16" spans="1:13" s="46" customFormat="1" ht="21" customHeight="1" x14ac:dyDescent="0.3">
      <c r="A16" s="201"/>
      <c r="B16" s="202" t="s">
        <v>119</v>
      </c>
      <c r="C16" s="225">
        <f t="shared" ref="C16:L16" si="1">C17+C48</f>
        <v>56985</v>
      </c>
      <c r="D16" s="203">
        <f t="shared" si="1"/>
        <v>0</v>
      </c>
      <c r="E16" s="225">
        <f t="shared" si="1"/>
        <v>53090</v>
      </c>
      <c r="F16" s="204">
        <f t="shared" si="1"/>
        <v>53089.119999999995</v>
      </c>
      <c r="G16" s="240">
        <f t="shared" ref="G16:G42" si="2">F16/E16*100</f>
        <v>99.998342437370496</v>
      </c>
      <c r="H16" s="225">
        <f t="shared" si="1"/>
        <v>3895</v>
      </c>
      <c r="I16" s="204">
        <f t="shared" si="1"/>
        <v>1362.16</v>
      </c>
      <c r="J16" s="240">
        <f>I16/H16*100</f>
        <v>34.972015404364569</v>
      </c>
      <c r="K16" s="203">
        <f t="shared" si="1"/>
        <v>0</v>
      </c>
      <c r="L16" s="204">
        <f t="shared" si="1"/>
        <v>0</v>
      </c>
      <c r="M16" s="240"/>
    </row>
    <row r="17" spans="1:13" s="46" customFormat="1" ht="23.25" customHeight="1" x14ac:dyDescent="0.3">
      <c r="A17" s="193">
        <v>3</v>
      </c>
      <c r="B17" s="194" t="s">
        <v>115</v>
      </c>
      <c r="C17" s="226">
        <f t="shared" ref="C17:L17" si="3">C18+C25+C45</f>
        <v>54090</v>
      </c>
      <c r="D17" s="195">
        <f t="shared" si="3"/>
        <v>0</v>
      </c>
      <c r="E17" s="226">
        <f t="shared" si="3"/>
        <v>53090</v>
      </c>
      <c r="F17" s="196">
        <f t="shared" si="3"/>
        <v>53089.119999999995</v>
      </c>
      <c r="G17" s="241">
        <f t="shared" si="2"/>
        <v>99.998342437370496</v>
      </c>
      <c r="H17" s="226">
        <f t="shared" si="3"/>
        <v>1000</v>
      </c>
      <c r="I17" s="196">
        <f t="shared" si="3"/>
        <v>1362.16</v>
      </c>
      <c r="J17" s="241">
        <f>I17/H17*100</f>
        <v>136.21600000000001</v>
      </c>
      <c r="K17" s="195">
        <f t="shared" si="3"/>
        <v>0</v>
      </c>
      <c r="L17" s="196">
        <f t="shared" si="3"/>
        <v>0</v>
      </c>
      <c r="M17" s="241"/>
    </row>
    <row r="18" spans="1:13" x14ac:dyDescent="0.3">
      <c r="A18" s="171">
        <v>31</v>
      </c>
      <c r="B18" s="172" t="s">
        <v>5</v>
      </c>
      <c r="C18" s="227">
        <f t="shared" ref="C18:L18" si="4">C19+C21+C23</f>
        <v>45147</v>
      </c>
      <c r="D18" s="173">
        <f t="shared" si="4"/>
        <v>0</v>
      </c>
      <c r="E18" s="227">
        <f t="shared" si="4"/>
        <v>44147</v>
      </c>
      <c r="F18" s="174">
        <f t="shared" si="4"/>
        <v>44128.639999999992</v>
      </c>
      <c r="G18" s="242">
        <f t="shared" si="2"/>
        <v>99.958411670102137</v>
      </c>
      <c r="H18" s="227">
        <f t="shared" si="4"/>
        <v>1000</v>
      </c>
      <c r="I18" s="174">
        <f t="shared" si="4"/>
        <v>1070.4000000000001</v>
      </c>
      <c r="J18" s="242">
        <f>I18/H18*100</f>
        <v>107.04</v>
      </c>
      <c r="K18" s="173">
        <f t="shared" si="4"/>
        <v>0</v>
      </c>
      <c r="L18" s="174">
        <f t="shared" si="4"/>
        <v>0</v>
      </c>
      <c r="M18" s="242"/>
    </row>
    <row r="19" spans="1:13" x14ac:dyDescent="0.3">
      <c r="A19" s="175">
        <v>311</v>
      </c>
      <c r="B19" s="176" t="s">
        <v>31</v>
      </c>
      <c r="C19" s="228">
        <f t="shared" ref="C19:L19" si="5">C20</f>
        <v>39120</v>
      </c>
      <c r="D19" s="177">
        <f t="shared" si="5"/>
        <v>0</v>
      </c>
      <c r="E19" s="228">
        <f t="shared" si="5"/>
        <v>38120</v>
      </c>
      <c r="F19" s="178">
        <f t="shared" si="5"/>
        <v>38119.339999999997</v>
      </c>
      <c r="G19" s="243">
        <f t="shared" si="2"/>
        <v>99.998268625393479</v>
      </c>
      <c r="H19" s="228">
        <f t="shared" si="5"/>
        <v>1000</v>
      </c>
      <c r="I19" s="178">
        <f t="shared" si="5"/>
        <v>1070.4000000000001</v>
      </c>
      <c r="J19" s="243">
        <f>I19/H19*100</f>
        <v>107.04</v>
      </c>
      <c r="K19" s="177">
        <f t="shared" si="5"/>
        <v>0</v>
      </c>
      <c r="L19" s="178">
        <f t="shared" si="5"/>
        <v>0</v>
      </c>
      <c r="M19" s="243"/>
    </row>
    <row r="20" spans="1:13" x14ac:dyDescent="0.3">
      <c r="A20" s="74">
        <v>3111</v>
      </c>
      <c r="B20" s="179" t="s">
        <v>132</v>
      </c>
      <c r="C20" s="229">
        <v>39120</v>
      </c>
      <c r="D20" s="180">
        <v>0</v>
      </c>
      <c r="E20" s="229">
        <v>38120</v>
      </c>
      <c r="F20" s="181">
        <v>38119.339999999997</v>
      </c>
      <c r="G20" s="244">
        <f t="shared" si="2"/>
        <v>99.998268625393479</v>
      </c>
      <c r="H20" s="229">
        <v>1000</v>
      </c>
      <c r="I20" s="181">
        <v>1070.4000000000001</v>
      </c>
      <c r="J20" s="244">
        <f>I20/H20*100</f>
        <v>107.04</v>
      </c>
      <c r="K20" s="180">
        <v>0</v>
      </c>
      <c r="L20" s="181">
        <v>0</v>
      </c>
      <c r="M20" s="244"/>
    </row>
    <row r="21" spans="1:13" x14ac:dyDescent="0.3">
      <c r="A21" s="175">
        <v>312</v>
      </c>
      <c r="B21" s="176" t="s">
        <v>77</v>
      </c>
      <c r="C21" s="228">
        <f t="shared" ref="C21:L21" si="6">C22</f>
        <v>1108</v>
      </c>
      <c r="D21" s="177">
        <f t="shared" si="6"/>
        <v>0</v>
      </c>
      <c r="E21" s="228">
        <f t="shared" si="6"/>
        <v>1108</v>
      </c>
      <c r="F21" s="178">
        <f t="shared" si="6"/>
        <v>1088.52</v>
      </c>
      <c r="G21" s="243">
        <f t="shared" si="2"/>
        <v>98.241877256317693</v>
      </c>
      <c r="H21" s="228">
        <f t="shared" si="6"/>
        <v>0</v>
      </c>
      <c r="I21" s="178">
        <f t="shared" si="6"/>
        <v>0</v>
      </c>
      <c r="J21" s="243"/>
      <c r="K21" s="177">
        <f t="shared" si="6"/>
        <v>0</v>
      </c>
      <c r="L21" s="178">
        <f t="shared" si="6"/>
        <v>0</v>
      </c>
      <c r="M21" s="243"/>
    </row>
    <row r="22" spans="1:13" x14ac:dyDescent="0.3">
      <c r="A22" s="182">
        <v>3121</v>
      </c>
      <c r="B22" s="220" t="s">
        <v>77</v>
      </c>
      <c r="C22" s="230">
        <v>1108</v>
      </c>
      <c r="D22" s="184">
        <v>0</v>
      </c>
      <c r="E22" s="230">
        <v>1108</v>
      </c>
      <c r="F22" s="185">
        <v>1088.52</v>
      </c>
      <c r="G22" s="245">
        <f t="shared" si="2"/>
        <v>98.241877256317693</v>
      </c>
      <c r="H22" s="230"/>
      <c r="I22" s="185"/>
      <c r="J22" s="247"/>
      <c r="K22" s="184"/>
      <c r="L22" s="185"/>
      <c r="M22" s="247"/>
    </row>
    <row r="23" spans="1:13" x14ac:dyDescent="0.3">
      <c r="A23" s="175">
        <v>313</v>
      </c>
      <c r="B23" s="176" t="s">
        <v>116</v>
      </c>
      <c r="C23" s="228">
        <f t="shared" ref="C23:L23" si="7">C24</f>
        <v>4919</v>
      </c>
      <c r="D23" s="177">
        <f t="shared" si="7"/>
        <v>0</v>
      </c>
      <c r="E23" s="228">
        <f t="shared" si="7"/>
        <v>4919</v>
      </c>
      <c r="F23" s="178">
        <f t="shared" si="7"/>
        <v>4920.78</v>
      </c>
      <c r="G23" s="243">
        <f t="shared" si="2"/>
        <v>100.0361862167107</v>
      </c>
      <c r="H23" s="228">
        <f t="shared" si="7"/>
        <v>0</v>
      </c>
      <c r="I23" s="178">
        <f t="shared" si="7"/>
        <v>0</v>
      </c>
      <c r="J23" s="243"/>
      <c r="K23" s="177">
        <f t="shared" si="7"/>
        <v>0</v>
      </c>
      <c r="L23" s="178">
        <f t="shared" si="7"/>
        <v>0</v>
      </c>
      <c r="M23" s="243"/>
    </row>
    <row r="24" spans="1:13" ht="17.25" customHeight="1" x14ac:dyDescent="0.3">
      <c r="A24" s="182">
        <v>3132</v>
      </c>
      <c r="B24" s="183" t="s">
        <v>117</v>
      </c>
      <c r="C24" s="230">
        <v>4919</v>
      </c>
      <c r="D24" s="184">
        <v>0</v>
      </c>
      <c r="E24" s="230">
        <v>4919</v>
      </c>
      <c r="F24" s="185">
        <v>4920.78</v>
      </c>
      <c r="G24" s="246">
        <f t="shared" si="2"/>
        <v>100.0361862167107</v>
      </c>
      <c r="H24" s="230"/>
      <c r="I24" s="185"/>
      <c r="J24" s="247"/>
      <c r="K24" s="184">
        <v>0</v>
      </c>
      <c r="L24" s="185">
        <v>0</v>
      </c>
      <c r="M24" s="247"/>
    </row>
    <row r="25" spans="1:13" x14ac:dyDescent="0.3">
      <c r="A25" s="171">
        <v>32</v>
      </c>
      <c r="B25" s="172" t="s">
        <v>15</v>
      </c>
      <c r="C25" s="227">
        <f t="shared" ref="C25:L25" si="8">C26+C31+C34+C40</f>
        <v>8663</v>
      </c>
      <c r="D25" s="173">
        <f t="shared" si="8"/>
        <v>0</v>
      </c>
      <c r="E25" s="227">
        <f t="shared" si="8"/>
        <v>8663</v>
      </c>
      <c r="F25" s="174">
        <f t="shared" si="8"/>
        <v>8680.48</v>
      </c>
      <c r="G25" s="242">
        <f t="shared" si="2"/>
        <v>100.20177767517026</v>
      </c>
      <c r="H25" s="227">
        <f t="shared" si="8"/>
        <v>0</v>
      </c>
      <c r="I25" s="174">
        <f t="shared" si="8"/>
        <v>252.87</v>
      </c>
      <c r="J25" s="242"/>
      <c r="K25" s="173">
        <f t="shared" si="8"/>
        <v>0</v>
      </c>
      <c r="L25" s="174">
        <f t="shared" si="8"/>
        <v>0</v>
      </c>
      <c r="M25" s="242"/>
    </row>
    <row r="26" spans="1:13" x14ac:dyDescent="0.3">
      <c r="A26" s="175">
        <v>321</v>
      </c>
      <c r="B26" s="176" t="s">
        <v>32</v>
      </c>
      <c r="C26" s="228">
        <f t="shared" ref="C26:L26" si="9">SUM(C27:C30)</f>
        <v>2500</v>
      </c>
      <c r="D26" s="177">
        <f t="shared" si="9"/>
        <v>0</v>
      </c>
      <c r="E26" s="228">
        <f t="shared" si="9"/>
        <v>2500</v>
      </c>
      <c r="F26" s="178">
        <f t="shared" si="9"/>
        <v>2155.13</v>
      </c>
      <c r="G26" s="243">
        <f t="shared" si="2"/>
        <v>86.205200000000005</v>
      </c>
      <c r="H26" s="228">
        <f t="shared" si="9"/>
        <v>0</v>
      </c>
      <c r="I26" s="178">
        <f t="shared" si="9"/>
        <v>0</v>
      </c>
      <c r="J26" s="243"/>
      <c r="K26" s="177">
        <f t="shared" si="9"/>
        <v>0</v>
      </c>
      <c r="L26" s="178">
        <f t="shared" si="9"/>
        <v>0</v>
      </c>
      <c r="M26" s="243"/>
    </row>
    <row r="27" spans="1:13" x14ac:dyDescent="0.3">
      <c r="A27" s="182">
        <v>3211</v>
      </c>
      <c r="B27" s="182" t="s">
        <v>133</v>
      </c>
      <c r="C27" s="230">
        <v>190</v>
      </c>
      <c r="D27" s="184">
        <v>0</v>
      </c>
      <c r="E27" s="230">
        <v>190</v>
      </c>
      <c r="F27" s="185">
        <v>270.48</v>
      </c>
      <c r="G27" s="247">
        <f t="shared" si="2"/>
        <v>142.3578947368421</v>
      </c>
      <c r="H27" s="230"/>
      <c r="I27" s="185" t="s">
        <v>137</v>
      </c>
      <c r="J27" s="247"/>
      <c r="K27" s="184"/>
      <c r="L27" s="185"/>
      <c r="M27" s="247"/>
    </row>
    <row r="28" spans="1:13" ht="18" customHeight="1" x14ac:dyDescent="0.3">
      <c r="A28" s="182">
        <v>3212</v>
      </c>
      <c r="B28" s="183" t="s">
        <v>134</v>
      </c>
      <c r="C28" s="230">
        <v>1645</v>
      </c>
      <c r="D28" s="184">
        <v>0</v>
      </c>
      <c r="E28" s="230">
        <v>1645</v>
      </c>
      <c r="F28" s="185">
        <v>1641.65</v>
      </c>
      <c r="G28" s="247">
        <f t="shared" si="2"/>
        <v>99.796352583586639</v>
      </c>
      <c r="H28" s="230">
        <v>0</v>
      </c>
      <c r="I28" s="185">
        <v>0</v>
      </c>
      <c r="J28" s="247"/>
      <c r="K28" s="184"/>
      <c r="L28" s="185"/>
      <c r="M28" s="247"/>
    </row>
    <row r="29" spans="1:13" x14ac:dyDescent="0.3">
      <c r="A29" s="182">
        <v>3213</v>
      </c>
      <c r="B29" s="183" t="s">
        <v>135</v>
      </c>
      <c r="C29" s="230">
        <v>465</v>
      </c>
      <c r="D29" s="184">
        <v>0</v>
      </c>
      <c r="E29" s="230">
        <v>465</v>
      </c>
      <c r="F29" s="185">
        <v>0</v>
      </c>
      <c r="G29" s="247">
        <f t="shared" si="2"/>
        <v>0</v>
      </c>
      <c r="H29" s="230"/>
      <c r="I29" s="185"/>
      <c r="J29" s="247"/>
      <c r="K29" s="184"/>
      <c r="L29" s="185"/>
      <c r="M29" s="247"/>
    </row>
    <row r="30" spans="1:13" x14ac:dyDescent="0.3">
      <c r="A30" s="182">
        <v>3214</v>
      </c>
      <c r="B30" s="183" t="s">
        <v>136</v>
      </c>
      <c r="C30" s="230">
        <v>200</v>
      </c>
      <c r="D30" s="184">
        <v>0</v>
      </c>
      <c r="E30" s="230">
        <v>200</v>
      </c>
      <c r="F30" s="185">
        <v>243</v>
      </c>
      <c r="G30" s="247">
        <f t="shared" si="2"/>
        <v>121.50000000000001</v>
      </c>
      <c r="H30" s="230"/>
      <c r="I30" s="185"/>
      <c r="J30" s="247"/>
      <c r="K30" s="184"/>
      <c r="L30" s="185"/>
      <c r="M30" s="247"/>
    </row>
    <row r="31" spans="1:13" x14ac:dyDescent="0.3">
      <c r="A31" s="175">
        <v>322</v>
      </c>
      <c r="B31" s="176" t="s">
        <v>80</v>
      </c>
      <c r="C31" s="228">
        <f t="shared" ref="C31:L31" si="10">C32+C33</f>
        <v>1522</v>
      </c>
      <c r="D31" s="177">
        <f t="shared" si="10"/>
        <v>0</v>
      </c>
      <c r="E31" s="228">
        <f t="shared" si="10"/>
        <v>1522</v>
      </c>
      <c r="F31" s="178">
        <f t="shared" si="10"/>
        <v>1512.53</v>
      </c>
      <c r="G31" s="243">
        <f t="shared" si="2"/>
        <v>99.377792378449399</v>
      </c>
      <c r="H31" s="228">
        <f t="shared" si="10"/>
        <v>0</v>
      </c>
      <c r="I31" s="178">
        <f t="shared" si="10"/>
        <v>0</v>
      </c>
      <c r="J31" s="243"/>
      <c r="K31" s="177">
        <f t="shared" si="10"/>
        <v>0</v>
      </c>
      <c r="L31" s="178">
        <f t="shared" si="10"/>
        <v>0</v>
      </c>
      <c r="M31" s="243"/>
    </row>
    <row r="32" spans="1:13" x14ac:dyDescent="0.3">
      <c r="A32" s="182">
        <v>3221</v>
      </c>
      <c r="B32" s="183" t="s">
        <v>138</v>
      </c>
      <c r="C32" s="230">
        <v>292</v>
      </c>
      <c r="D32" s="184">
        <v>0</v>
      </c>
      <c r="E32" s="230">
        <v>292</v>
      </c>
      <c r="F32" s="185">
        <v>245.94</v>
      </c>
      <c r="G32" s="247">
        <f t="shared" si="2"/>
        <v>84.226027397260268</v>
      </c>
      <c r="H32" s="230">
        <v>0</v>
      </c>
      <c r="I32" s="185">
        <v>0</v>
      </c>
      <c r="J32" s="247"/>
      <c r="K32" s="184"/>
      <c r="L32" s="185"/>
      <c r="M32" s="247"/>
    </row>
    <row r="33" spans="1:13" x14ac:dyDescent="0.3">
      <c r="A33" s="182">
        <v>3223</v>
      </c>
      <c r="B33" s="183" t="s">
        <v>139</v>
      </c>
      <c r="C33" s="230">
        <v>1230</v>
      </c>
      <c r="D33" s="184">
        <v>0</v>
      </c>
      <c r="E33" s="230">
        <v>1230</v>
      </c>
      <c r="F33" s="185">
        <v>1266.5899999999999</v>
      </c>
      <c r="G33" s="247">
        <f t="shared" si="2"/>
        <v>102.97479674796747</v>
      </c>
      <c r="H33" s="230"/>
      <c r="I33" s="185"/>
      <c r="J33" s="247"/>
      <c r="K33" s="184"/>
      <c r="L33" s="185"/>
      <c r="M33" s="247"/>
    </row>
    <row r="34" spans="1:13" x14ac:dyDescent="0.3">
      <c r="A34" s="175">
        <v>323</v>
      </c>
      <c r="B34" s="176" t="s">
        <v>81</v>
      </c>
      <c r="C34" s="228">
        <f t="shared" ref="C34:L34" si="11">SUM(C35:C39)</f>
        <v>3116</v>
      </c>
      <c r="D34" s="177">
        <f t="shared" si="11"/>
        <v>0</v>
      </c>
      <c r="E34" s="228">
        <f t="shared" si="11"/>
        <v>3116</v>
      </c>
      <c r="F34" s="178">
        <f t="shared" si="11"/>
        <v>3527.36</v>
      </c>
      <c r="G34" s="243">
        <f t="shared" si="2"/>
        <v>113.20154043645701</v>
      </c>
      <c r="H34" s="228">
        <f t="shared" si="11"/>
        <v>0</v>
      </c>
      <c r="I34" s="178">
        <f t="shared" si="11"/>
        <v>251.37</v>
      </c>
      <c r="J34" s="243"/>
      <c r="K34" s="177">
        <f t="shared" si="11"/>
        <v>0</v>
      </c>
      <c r="L34" s="178">
        <f t="shared" si="11"/>
        <v>0</v>
      </c>
      <c r="M34" s="243"/>
    </row>
    <row r="35" spans="1:13" x14ac:dyDescent="0.3">
      <c r="A35" s="182">
        <v>3231</v>
      </c>
      <c r="B35" s="183" t="s">
        <v>140</v>
      </c>
      <c r="C35" s="230">
        <v>777</v>
      </c>
      <c r="D35" s="184">
        <v>0</v>
      </c>
      <c r="E35" s="230">
        <v>777</v>
      </c>
      <c r="F35" s="185">
        <v>811.09</v>
      </c>
      <c r="G35" s="247">
        <f t="shared" si="2"/>
        <v>104.38738738738739</v>
      </c>
      <c r="H35" s="230" t="s">
        <v>145</v>
      </c>
      <c r="I35" s="185"/>
      <c r="J35" s="247"/>
      <c r="K35" s="184"/>
      <c r="L35" s="185"/>
      <c r="M35" s="247"/>
    </row>
    <row r="36" spans="1:13" x14ac:dyDescent="0.3">
      <c r="A36" s="182">
        <v>3232</v>
      </c>
      <c r="B36" s="183" t="s">
        <v>141</v>
      </c>
      <c r="C36" s="230">
        <v>790</v>
      </c>
      <c r="D36" s="184">
        <v>0</v>
      </c>
      <c r="E36" s="230">
        <v>790</v>
      </c>
      <c r="F36" s="185">
        <v>790.1</v>
      </c>
      <c r="G36" s="247">
        <f t="shared" si="2"/>
        <v>100.01265822784811</v>
      </c>
      <c r="H36" s="230"/>
      <c r="I36" s="185"/>
      <c r="J36" s="247"/>
      <c r="K36" s="184"/>
      <c r="L36" s="185"/>
      <c r="M36" s="247"/>
    </row>
    <row r="37" spans="1:13" x14ac:dyDescent="0.3">
      <c r="A37" s="182">
        <v>3233</v>
      </c>
      <c r="B37" s="183" t="s">
        <v>142</v>
      </c>
      <c r="C37" s="230">
        <v>90</v>
      </c>
      <c r="D37" s="184">
        <v>0</v>
      </c>
      <c r="E37" s="230">
        <v>90</v>
      </c>
      <c r="F37" s="185">
        <v>0</v>
      </c>
      <c r="G37" s="247">
        <f t="shared" si="2"/>
        <v>0</v>
      </c>
      <c r="H37" s="230"/>
      <c r="I37" s="185"/>
      <c r="J37" s="247"/>
      <c r="K37" s="184"/>
      <c r="L37" s="185"/>
      <c r="M37" s="247"/>
    </row>
    <row r="38" spans="1:13" x14ac:dyDescent="0.3">
      <c r="A38" s="182">
        <v>3237</v>
      </c>
      <c r="B38" s="183" t="s">
        <v>143</v>
      </c>
      <c r="C38" s="230">
        <v>1270</v>
      </c>
      <c r="D38" s="184">
        <v>0</v>
      </c>
      <c r="E38" s="230">
        <v>1270</v>
      </c>
      <c r="F38" s="185">
        <v>1436.54</v>
      </c>
      <c r="G38" s="247">
        <f t="shared" si="2"/>
        <v>113.11338582677163</v>
      </c>
      <c r="H38" s="230"/>
      <c r="I38" s="185"/>
      <c r="J38" s="247"/>
      <c r="K38" s="184"/>
      <c r="L38" s="185"/>
      <c r="M38" s="247"/>
    </row>
    <row r="39" spans="1:13" x14ac:dyDescent="0.3">
      <c r="A39" s="182">
        <v>3239</v>
      </c>
      <c r="B39" s="183" t="s">
        <v>144</v>
      </c>
      <c r="C39" s="230">
        <v>189</v>
      </c>
      <c r="D39" s="184">
        <v>0</v>
      </c>
      <c r="E39" s="230">
        <v>189</v>
      </c>
      <c r="F39" s="185">
        <v>489.63</v>
      </c>
      <c r="G39" s="247">
        <f t="shared" si="2"/>
        <v>259.06349206349205</v>
      </c>
      <c r="H39" s="230"/>
      <c r="I39" s="185">
        <v>251.37</v>
      </c>
      <c r="J39" s="247"/>
      <c r="K39" s="184"/>
      <c r="L39" s="185"/>
      <c r="M39" s="247"/>
    </row>
    <row r="40" spans="1:13" x14ac:dyDescent="0.3">
      <c r="A40" s="175">
        <v>329</v>
      </c>
      <c r="B40" s="176" t="s">
        <v>82</v>
      </c>
      <c r="C40" s="228">
        <f t="shared" ref="C40:L40" si="12">SUM(C41:C44)</f>
        <v>1525</v>
      </c>
      <c r="D40" s="177">
        <f t="shared" si="12"/>
        <v>0</v>
      </c>
      <c r="E40" s="228">
        <f t="shared" si="12"/>
        <v>1525</v>
      </c>
      <c r="F40" s="178">
        <f t="shared" si="12"/>
        <v>1485.46</v>
      </c>
      <c r="G40" s="243">
        <f t="shared" si="2"/>
        <v>97.4072131147541</v>
      </c>
      <c r="H40" s="228">
        <f t="shared" si="12"/>
        <v>0</v>
      </c>
      <c r="I40" s="178">
        <f t="shared" si="12"/>
        <v>1.5</v>
      </c>
      <c r="J40" s="243"/>
      <c r="K40" s="177">
        <f t="shared" si="12"/>
        <v>0</v>
      </c>
      <c r="L40" s="178">
        <f t="shared" si="12"/>
        <v>0</v>
      </c>
      <c r="M40" s="243"/>
    </row>
    <row r="41" spans="1:13" ht="18" customHeight="1" x14ac:dyDescent="0.3">
      <c r="A41" s="182">
        <v>3291</v>
      </c>
      <c r="B41" s="183" t="s">
        <v>146</v>
      </c>
      <c r="C41" s="230">
        <v>805</v>
      </c>
      <c r="D41" s="184">
        <v>0</v>
      </c>
      <c r="E41" s="230">
        <v>805</v>
      </c>
      <c r="F41" s="185">
        <v>801.68</v>
      </c>
      <c r="G41" s="247">
        <f t="shared" si="2"/>
        <v>99.587577639751544</v>
      </c>
      <c r="H41" s="230"/>
      <c r="I41" s="185"/>
      <c r="J41" s="247"/>
      <c r="K41" s="184"/>
      <c r="L41" s="185"/>
      <c r="M41" s="247"/>
    </row>
    <row r="42" spans="1:13" x14ac:dyDescent="0.3">
      <c r="A42" s="182">
        <v>3292</v>
      </c>
      <c r="B42" s="183" t="s">
        <v>147</v>
      </c>
      <c r="C42" s="230">
        <v>650</v>
      </c>
      <c r="D42" s="184">
        <v>0</v>
      </c>
      <c r="E42" s="230">
        <v>650</v>
      </c>
      <c r="F42" s="185">
        <v>650.58000000000004</v>
      </c>
      <c r="G42" s="247">
        <f t="shared" si="2"/>
        <v>100.08923076923078</v>
      </c>
      <c r="H42" s="230"/>
      <c r="I42" s="185"/>
      <c r="J42" s="247"/>
      <c r="K42" s="184"/>
      <c r="L42" s="185"/>
      <c r="M42" s="247"/>
    </row>
    <row r="43" spans="1:13" x14ac:dyDescent="0.3">
      <c r="A43" s="182">
        <v>3294</v>
      </c>
      <c r="B43" s="183" t="s">
        <v>157</v>
      </c>
      <c r="C43" s="230"/>
      <c r="D43" s="184"/>
      <c r="E43" s="230"/>
      <c r="F43" s="185">
        <v>0</v>
      </c>
      <c r="G43" s="247"/>
      <c r="H43" s="230"/>
      <c r="I43" s="185">
        <v>1.5</v>
      </c>
      <c r="J43" s="247"/>
      <c r="K43" s="184"/>
      <c r="L43" s="185"/>
      <c r="M43" s="247"/>
    </row>
    <row r="44" spans="1:13" x14ac:dyDescent="0.3">
      <c r="A44" s="182">
        <v>3295</v>
      </c>
      <c r="B44" s="183" t="s">
        <v>148</v>
      </c>
      <c r="C44" s="230">
        <v>70</v>
      </c>
      <c r="D44" s="184">
        <v>0</v>
      </c>
      <c r="E44" s="230">
        <v>70</v>
      </c>
      <c r="F44" s="185">
        <v>33.200000000000003</v>
      </c>
      <c r="G44" s="247">
        <f>F44/E44*100</f>
        <v>47.428571428571431</v>
      </c>
      <c r="H44" s="230"/>
      <c r="I44" s="185"/>
      <c r="J44" s="247"/>
      <c r="K44" s="184"/>
      <c r="L44" s="185"/>
      <c r="M44" s="247"/>
    </row>
    <row r="45" spans="1:13" x14ac:dyDescent="0.3">
      <c r="A45" s="171">
        <v>34</v>
      </c>
      <c r="B45" s="172" t="s">
        <v>83</v>
      </c>
      <c r="C45" s="227">
        <f t="shared" ref="C45:L45" si="13">C46</f>
        <v>280</v>
      </c>
      <c r="D45" s="173">
        <f t="shared" si="13"/>
        <v>0</v>
      </c>
      <c r="E45" s="227">
        <f t="shared" si="13"/>
        <v>280</v>
      </c>
      <c r="F45" s="174">
        <f t="shared" si="13"/>
        <v>280</v>
      </c>
      <c r="G45" s="242">
        <f>F45/E45*100</f>
        <v>100</v>
      </c>
      <c r="H45" s="227">
        <f t="shared" si="13"/>
        <v>0</v>
      </c>
      <c r="I45" s="174">
        <f t="shared" si="13"/>
        <v>38.89</v>
      </c>
      <c r="J45" s="242"/>
      <c r="K45" s="173">
        <f t="shared" si="13"/>
        <v>0</v>
      </c>
      <c r="L45" s="174">
        <f t="shared" si="13"/>
        <v>0</v>
      </c>
      <c r="M45" s="242"/>
    </row>
    <row r="46" spans="1:13" x14ac:dyDescent="0.3">
      <c r="A46" s="175">
        <v>343</v>
      </c>
      <c r="B46" s="176" t="s">
        <v>84</v>
      </c>
      <c r="C46" s="228">
        <f t="shared" ref="C46:L46" si="14">C47</f>
        <v>280</v>
      </c>
      <c r="D46" s="177">
        <f t="shared" si="14"/>
        <v>0</v>
      </c>
      <c r="E46" s="228">
        <f t="shared" si="14"/>
        <v>280</v>
      </c>
      <c r="F46" s="178">
        <f t="shared" si="14"/>
        <v>280</v>
      </c>
      <c r="G46" s="243">
        <f>F46/E46*100</f>
        <v>100</v>
      </c>
      <c r="H46" s="228">
        <f t="shared" si="14"/>
        <v>0</v>
      </c>
      <c r="I46" s="178">
        <f t="shared" si="14"/>
        <v>38.89</v>
      </c>
      <c r="J46" s="243"/>
      <c r="K46" s="177">
        <f t="shared" si="14"/>
        <v>0</v>
      </c>
      <c r="L46" s="178">
        <f t="shared" si="14"/>
        <v>0</v>
      </c>
      <c r="M46" s="243"/>
    </row>
    <row r="47" spans="1:13" x14ac:dyDescent="0.3">
      <c r="A47" s="182">
        <v>3431</v>
      </c>
      <c r="B47" s="183" t="s">
        <v>149</v>
      </c>
      <c r="C47" s="230">
        <v>280</v>
      </c>
      <c r="D47" s="184">
        <v>0</v>
      </c>
      <c r="E47" s="230">
        <v>280</v>
      </c>
      <c r="F47" s="185">
        <v>280</v>
      </c>
      <c r="G47" s="247">
        <f>F47/E47*100</f>
        <v>100</v>
      </c>
      <c r="H47" s="230">
        <v>0</v>
      </c>
      <c r="I47" s="185">
        <v>38.89</v>
      </c>
      <c r="J47" s="247"/>
      <c r="K47" s="184">
        <v>0</v>
      </c>
      <c r="L47" s="185">
        <v>0</v>
      </c>
      <c r="M47" s="247"/>
    </row>
    <row r="48" spans="1:13" s="46" customFormat="1" ht="24.75" customHeight="1" x14ac:dyDescent="0.3">
      <c r="A48" s="197">
        <v>4</v>
      </c>
      <c r="B48" s="198" t="s">
        <v>6</v>
      </c>
      <c r="C48" s="200">
        <f t="shared" ref="C48:L49" si="15">C49</f>
        <v>2895</v>
      </c>
      <c r="D48" s="199">
        <f t="shared" si="15"/>
        <v>0</v>
      </c>
      <c r="E48" s="200">
        <f t="shared" si="15"/>
        <v>0</v>
      </c>
      <c r="F48" s="200">
        <f t="shared" si="15"/>
        <v>0</v>
      </c>
      <c r="G48" s="241"/>
      <c r="H48" s="200">
        <f t="shared" si="15"/>
        <v>2895</v>
      </c>
      <c r="I48" s="200">
        <f t="shared" si="15"/>
        <v>0</v>
      </c>
      <c r="J48" s="241"/>
      <c r="K48" s="199">
        <f t="shared" si="15"/>
        <v>0</v>
      </c>
      <c r="L48" s="200">
        <f t="shared" si="15"/>
        <v>0</v>
      </c>
      <c r="M48" s="241"/>
    </row>
    <row r="49" spans="1:13" ht="15.75" customHeight="1" x14ac:dyDescent="0.3">
      <c r="A49" s="171">
        <v>42</v>
      </c>
      <c r="B49" s="172" t="s">
        <v>118</v>
      </c>
      <c r="C49" s="227">
        <f t="shared" si="15"/>
        <v>2895</v>
      </c>
      <c r="D49" s="173">
        <f t="shared" si="15"/>
        <v>0</v>
      </c>
      <c r="E49" s="227">
        <f t="shared" si="15"/>
        <v>0</v>
      </c>
      <c r="F49" s="174">
        <f t="shared" si="15"/>
        <v>0</v>
      </c>
      <c r="G49" s="242"/>
      <c r="H49" s="227">
        <f t="shared" si="15"/>
        <v>2895</v>
      </c>
      <c r="I49" s="174">
        <f t="shared" si="15"/>
        <v>0</v>
      </c>
      <c r="J49" s="242"/>
      <c r="K49" s="173">
        <f t="shared" si="15"/>
        <v>0</v>
      </c>
      <c r="L49" s="174">
        <f t="shared" si="15"/>
        <v>0</v>
      </c>
      <c r="M49" s="242"/>
    </row>
    <row r="50" spans="1:13" x14ac:dyDescent="0.3">
      <c r="A50" s="186">
        <v>422</v>
      </c>
      <c r="B50" s="187" t="s">
        <v>86</v>
      </c>
      <c r="C50" s="231">
        <f t="shared" ref="C50:L50" si="16">C51</f>
        <v>2895</v>
      </c>
      <c r="D50" s="188">
        <f t="shared" si="16"/>
        <v>0</v>
      </c>
      <c r="E50" s="231">
        <f t="shared" si="16"/>
        <v>0</v>
      </c>
      <c r="F50" s="189">
        <f t="shared" si="16"/>
        <v>0</v>
      </c>
      <c r="G50" s="245"/>
      <c r="H50" s="231">
        <f t="shared" si="16"/>
        <v>2895</v>
      </c>
      <c r="I50" s="189">
        <f t="shared" si="16"/>
        <v>0</v>
      </c>
      <c r="J50" s="245"/>
      <c r="K50" s="188">
        <f t="shared" si="16"/>
        <v>0</v>
      </c>
      <c r="L50" s="189">
        <f t="shared" si="16"/>
        <v>0</v>
      </c>
      <c r="M50" s="245"/>
    </row>
    <row r="51" spans="1:13" x14ac:dyDescent="0.3">
      <c r="A51" s="182">
        <v>4221</v>
      </c>
      <c r="B51" s="183" t="s">
        <v>150</v>
      </c>
      <c r="C51" s="230">
        <v>2895</v>
      </c>
      <c r="D51" s="184">
        <v>0</v>
      </c>
      <c r="E51" s="230"/>
      <c r="F51" s="185"/>
      <c r="G51" s="247"/>
      <c r="H51" s="230">
        <v>2895</v>
      </c>
      <c r="I51" s="185">
        <v>0</v>
      </c>
      <c r="J51" s="247"/>
      <c r="K51" s="184"/>
      <c r="L51" s="185"/>
      <c r="M51" s="247"/>
    </row>
  </sheetData>
  <mergeCells count="3">
    <mergeCell ref="A7:K7"/>
    <mergeCell ref="B5:J5"/>
    <mergeCell ref="C6:E6"/>
  </mergeCells>
  <pageMargins left="0.7" right="0.7" top="0.75" bottom="0.75" header="0.3" footer="0.3"/>
  <pageSetup paperSize="9"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24"/>
  <sheetViews>
    <sheetView workbookViewId="0">
      <selection activeCell="J28" sqref="J28"/>
    </sheetView>
  </sheetViews>
  <sheetFormatPr defaultRowHeight="14.4" x14ac:dyDescent="0.3"/>
  <sheetData>
    <row r="2" spans="2:8" s="192" customFormat="1" ht="15.6" x14ac:dyDescent="0.3">
      <c r="B2" s="192" t="s">
        <v>88</v>
      </c>
    </row>
    <row r="3" spans="2:8" s="192" customFormat="1" ht="15.6" x14ac:dyDescent="0.3">
      <c r="B3" s="192" t="s">
        <v>93</v>
      </c>
    </row>
    <row r="6" spans="2:8" s="191" customFormat="1" ht="15.6" x14ac:dyDescent="0.3">
      <c r="B6" s="192" t="s">
        <v>168</v>
      </c>
    </row>
    <row r="10" spans="2:8" x14ac:dyDescent="0.3">
      <c r="B10" s="190" t="s">
        <v>122</v>
      </c>
      <c r="C10" s="190"/>
      <c r="D10" s="190"/>
      <c r="E10" s="190"/>
      <c r="F10" s="190"/>
      <c r="G10" s="190"/>
      <c r="H10" s="190"/>
    </row>
    <row r="11" spans="2:8" x14ac:dyDescent="0.3">
      <c r="C11" t="s">
        <v>184</v>
      </c>
    </row>
    <row r="12" spans="2:8" x14ac:dyDescent="0.3">
      <c r="C12" t="s">
        <v>120</v>
      </c>
    </row>
    <row r="14" spans="2:8" x14ac:dyDescent="0.3">
      <c r="B14" s="190" t="s">
        <v>123</v>
      </c>
    </row>
    <row r="15" spans="2:8" x14ac:dyDescent="0.3">
      <c r="C15" t="s">
        <v>185</v>
      </c>
    </row>
    <row r="16" spans="2:8" x14ac:dyDescent="0.3">
      <c r="C16" t="s">
        <v>121</v>
      </c>
    </row>
    <row r="18" spans="2:8" x14ac:dyDescent="0.3">
      <c r="B18" s="190" t="s">
        <v>124</v>
      </c>
      <c r="C18" s="190"/>
      <c r="D18" s="190"/>
      <c r="E18" s="190"/>
      <c r="F18" s="190"/>
      <c r="G18" s="190"/>
      <c r="H18" s="190"/>
    </row>
    <row r="19" spans="2:8" x14ac:dyDescent="0.3">
      <c r="C19" t="s">
        <v>186</v>
      </c>
    </row>
    <row r="20" spans="2:8" x14ac:dyDescent="0.3">
      <c r="C20" t="s">
        <v>187</v>
      </c>
    </row>
    <row r="22" spans="2:8" x14ac:dyDescent="0.3">
      <c r="B22" t="s">
        <v>125</v>
      </c>
    </row>
    <row r="23" spans="2:8" x14ac:dyDescent="0.3">
      <c r="C23" t="s">
        <v>210</v>
      </c>
    </row>
    <row r="24" spans="2:8" x14ac:dyDescent="0.3">
      <c r="C24" t="s">
        <v>211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  <vt:lpstr>POSEBNI DIO</vt:lpstr>
      <vt:lpstr>POSEBNI IZVJEŠTAJI</vt:lpstr>
      <vt:lpstr>OBRAZLOŽENJA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Albert Varga</cp:lastModifiedBy>
  <cp:lastPrinted>2024-03-26T07:30:26Z</cp:lastPrinted>
  <dcterms:created xsi:type="dcterms:W3CDTF">2022-08-12T12:51:27Z</dcterms:created>
  <dcterms:modified xsi:type="dcterms:W3CDTF">2024-03-29T17:49:58Z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